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ТП КОМИССИЯ\ТП КОМИССИЯ 2023\Актуализация ТС и Регламентов\Объемы предоставления медицинской помощи на 2023\"/>
    </mc:Choice>
  </mc:AlternateContent>
  <bookViews>
    <workbookView xWindow="0" yWindow="0" windowWidth="19275" windowHeight="12000" tabRatio="836" firstSheet="3" activeTab="5"/>
  </bookViews>
  <sheets>
    <sheet name="прил 1.6  Виды помощи" sheetId="7" r:id="rId1"/>
    <sheet name="прил 1.5 ВМП" sheetId="6" r:id="rId2"/>
    <sheet name="прил 1.4 КС" sheetId="5" r:id="rId3"/>
    <sheet name="прил 1.3 ДС" sheetId="4" r:id="rId4"/>
    <sheet name="прил 1.2 ДИ" sheetId="1" r:id="rId5"/>
    <sheet name="прил 1.1 АПП" sheetId="2" r:id="rId6"/>
  </sheets>
  <externalReferences>
    <externalReference r:id="rId7"/>
    <externalReference r:id="rId8"/>
  </externalReferences>
  <definedNames>
    <definedName name="_xlnm._FilterDatabase" localSheetId="5" hidden="1">'прил 1.1 АПП'!$AA$1:$AA$220</definedName>
    <definedName name="_xlnm._FilterDatabase" localSheetId="4" hidden="1">'прил 1.2 ДИ'!$B$1:$B$140</definedName>
    <definedName name="_xlnm._FilterDatabase" localSheetId="3" hidden="1">'прил 1.3 ДС'!$A$1:$A$137</definedName>
    <definedName name="_xlnm._FilterDatabase" localSheetId="1" hidden="1">'прил 1.5 ВМП'!$D$1:$D$194</definedName>
    <definedName name="_xlnm.Print_Area" localSheetId="5">'прил 1.1 АПП'!$A$1:$AG$145</definedName>
    <definedName name="_xlnm.Print_Area" localSheetId="1">'прил 1.5 ВМП'!$A$1:$G$194</definedName>
    <definedName name="_xlnm.Print_Area" localSheetId="0">'прил 1.6  Виды помощи'!$A$1:$B$47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7" i="4" l="1"/>
  <c r="G183" i="6" l="1"/>
  <c r="G184" i="6"/>
  <c r="G185" i="6"/>
  <c r="G186" i="6"/>
  <c r="G187" i="6"/>
  <c r="G188" i="6"/>
  <c r="G189" i="6"/>
  <c r="G190" i="6"/>
  <c r="G182" i="6"/>
  <c r="G118" i="6"/>
  <c r="G117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59" i="6"/>
  <c r="G114" i="6"/>
  <c r="G113" i="6"/>
  <c r="G8" i="6"/>
  <c r="G9" i="6"/>
  <c r="G10" i="6"/>
  <c r="G11" i="6"/>
  <c r="G12" i="6"/>
  <c r="G13" i="6"/>
  <c r="G14" i="6"/>
  <c r="G15" i="6"/>
  <c r="G16" i="6"/>
  <c r="G52" i="6"/>
  <c r="G53" i="6"/>
  <c r="G132" i="6"/>
  <c r="G130" i="6"/>
  <c r="G78" i="6"/>
  <c r="E137" i="2" l="1"/>
  <c r="D137" i="2"/>
  <c r="G176" i="6" l="1"/>
  <c r="AB137" i="2" l="1"/>
  <c r="AA137" i="2"/>
  <c r="AC137" i="2"/>
  <c r="T135" i="5" l="1"/>
  <c r="S135" i="5"/>
  <c r="V135" i="4"/>
  <c r="U135" i="4"/>
  <c r="U135" i="1"/>
  <c r="T135" i="1"/>
  <c r="AG136" i="2"/>
  <c r="E30" i="6" l="1"/>
  <c r="F29" i="6"/>
  <c r="G29" i="6" s="1"/>
  <c r="G54" i="6" l="1"/>
  <c r="G23" i="6"/>
  <c r="G101" i="6" l="1"/>
  <c r="F5" i="6"/>
  <c r="G5" i="6" s="1"/>
  <c r="F7" i="6"/>
  <c r="G7" i="6" s="1"/>
  <c r="F8" i="6"/>
  <c r="F9" i="6"/>
  <c r="F10" i="6"/>
  <c r="F11" i="6"/>
  <c r="F12" i="6"/>
  <c r="F13" i="6"/>
  <c r="F14" i="6"/>
  <c r="F15" i="6"/>
  <c r="F16" i="6"/>
  <c r="F18" i="6"/>
  <c r="F19" i="6"/>
  <c r="F22" i="6"/>
  <c r="F24" i="6"/>
  <c r="F26" i="6"/>
  <c r="F28" i="6"/>
  <c r="F31" i="6"/>
  <c r="F32" i="6"/>
  <c r="F33" i="6"/>
  <c r="F34" i="6"/>
  <c r="F35" i="6"/>
  <c r="F36" i="6"/>
  <c r="F37" i="6"/>
  <c r="F38" i="6"/>
  <c r="F39" i="6"/>
  <c r="F40" i="6"/>
  <c r="F41" i="6"/>
  <c r="F42" i="6"/>
  <c r="F45" i="6"/>
  <c r="F47" i="6"/>
  <c r="F49" i="6"/>
  <c r="F52" i="6"/>
  <c r="F53" i="6"/>
  <c r="F55" i="6"/>
  <c r="F56" i="6"/>
  <c r="F58" i="6"/>
  <c r="F59" i="6"/>
  <c r="F62" i="6"/>
  <c r="F64" i="6"/>
  <c r="F66" i="6"/>
  <c r="F67" i="6"/>
  <c r="F68" i="6"/>
  <c r="F70" i="6"/>
  <c r="F71" i="6"/>
  <c r="F73" i="6"/>
  <c r="F74" i="6"/>
  <c r="F75" i="6"/>
  <c r="F77" i="6"/>
  <c r="F80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9" i="6"/>
  <c r="G99" i="6" s="1"/>
  <c r="F100" i="6"/>
  <c r="F102" i="6"/>
  <c r="F104" i="6"/>
  <c r="F105" i="6"/>
  <c r="F107" i="6"/>
  <c r="F108" i="6"/>
  <c r="F110" i="6"/>
  <c r="F113" i="6"/>
  <c r="F114" i="6"/>
  <c r="F117" i="6"/>
  <c r="F118" i="6"/>
  <c r="F121" i="6"/>
  <c r="F122" i="6"/>
  <c r="F124" i="6"/>
  <c r="F125" i="6"/>
  <c r="F127" i="6"/>
  <c r="F129" i="6"/>
  <c r="F130" i="6"/>
  <c r="F132" i="6"/>
  <c r="F133" i="6"/>
  <c r="F135" i="6"/>
  <c r="F136" i="6"/>
  <c r="F138" i="6"/>
  <c r="F141" i="6"/>
  <c r="F142" i="6"/>
  <c r="F143" i="6"/>
  <c r="F144" i="6"/>
  <c r="F146" i="6"/>
  <c r="F148" i="6"/>
  <c r="F150" i="6"/>
  <c r="F153" i="6"/>
  <c r="F154" i="6"/>
  <c r="F155" i="6"/>
  <c r="F156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6" i="6"/>
  <c r="F177" i="6"/>
  <c r="F178" i="6"/>
  <c r="F179" i="6"/>
  <c r="F182" i="6"/>
  <c r="F183" i="6"/>
  <c r="F184" i="6"/>
  <c r="F185" i="6"/>
  <c r="F186" i="6"/>
  <c r="F187" i="6"/>
  <c r="F188" i="6"/>
  <c r="F189" i="6"/>
  <c r="F190" i="6"/>
  <c r="AE137" i="2" l="1"/>
  <c r="AE138" i="2" s="1"/>
  <c r="AF137" i="2"/>
  <c r="AF138" i="2" s="1"/>
  <c r="L136" i="1" l="1"/>
  <c r="L137" i="1" s="1"/>
  <c r="D136" i="1"/>
  <c r="D137" i="1" s="1"/>
  <c r="AC138" i="2"/>
  <c r="AB138" i="2"/>
  <c r="X137" i="2"/>
  <c r="X138" i="2" s="1"/>
  <c r="W137" i="2"/>
  <c r="W138" i="2" s="1"/>
  <c r="V137" i="2"/>
  <c r="V138" i="2" s="1"/>
  <c r="U137" i="2"/>
  <c r="U138" i="2" s="1"/>
  <c r="T137" i="2"/>
  <c r="T138" i="2" s="1"/>
  <c r="S137" i="2"/>
  <c r="S138" i="2" s="1"/>
  <c r="Q137" i="2"/>
  <c r="Q138" i="2" s="1"/>
  <c r="P137" i="2"/>
  <c r="P138" i="2" s="1"/>
  <c r="O137" i="2"/>
  <c r="O138" i="2" s="1"/>
  <c r="L137" i="2"/>
  <c r="L138" i="2" s="1"/>
  <c r="K137" i="2"/>
  <c r="K138" i="2" s="1"/>
  <c r="J137" i="2"/>
  <c r="J138" i="2" s="1"/>
  <c r="Q136" i="4" l="1"/>
  <c r="Q137" i="4" s="1"/>
  <c r="N136" i="1" l="1"/>
  <c r="N137" i="1" s="1"/>
  <c r="R137" i="2"/>
  <c r="R138" i="2" s="1"/>
  <c r="N137" i="2"/>
  <c r="N138" i="2" s="1"/>
  <c r="AD137" i="2" l="1"/>
  <c r="AD138" i="2" s="1"/>
  <c r="F136" i="5" l="1"/>
  <c r="F137" i="5" s="1"/>
  <c r="E136" i="5"/>
  <c r="E137" i="5" s="1"/>
  <c r="D136" i="5" l="1"/>
  <c r="D137" i="5" s="1"/>
  <c r="C136" i="5"/>
  <c r="C137" i="5" s="1"/>
  <c r="M137" i="2" l="1"/>
  <c r="M138" i="2" s="1"/>
  <c r="G137" i="2" l="1"/>
  <c r="G138" i="2" s="1"/>
  <c r="I137" i="2"/>
  <c r="I138" i="2" s="1"/>
  <c r="D138" i="2"/>
  <c r="F137" i="2"/>
  <c r="F138" i="2" s="1"/>
  <c r="E138" i="2"/>
  <c r="H137" i="2"/>
  <c r="H138" i="2" s="1"/>
  <c r="D136" i="4"/>
  <c r="D137" i="4" s="1"/>
  <c r="Z137" i="2" l="1"/>
  <c r="Z138" i="2" s="1"/>
  <c r="Y137" i="2"/>
  <c r="Y138" i="2" s="1"/>
  <c r="P136" i="5" l="1"/>
  <c r="P137" i="5" s="1"/>
  <c r="O136" i="5"/>
  <c r="O137" i="5" s="1"/>
  <c r="N136" i="5"/>
  <c r="N137" i="5" s="1"/>
  <c r="M136" i="5"/>
  <c r="M137" i="5" s="1"/>
  <c r="L136" i="5"/>
  <c r="L137" i="5" s="1"/>
  <c r="K136" i="5"/>
  <c r="K137" i="5" s="1"/>
  <c r="J136" i="5"/>
  <c r="J137" i="5" s="1"/>
  <c r="I136" i="5"/>
  <c r="I137" i="5" s="1"/>
  <c r="L136" i="4" l="1"/>
  <c r="L137" i="4" s="1"/>
  <c r="K136" i="4"/>
  <c r="K137" i="4" s="1"/>
  <c r="N136" i="4"/>
  <c r="N137" i="4" s="1"/>
  <c r="M136" i="4"/>
  <c r="M137" i="4" s="1"/>
  <c r="J136" i="4"/>
  <c r="J137" i="4" s="1"/>
  <c r="I136" i="4"/>
  <c r="I137" i="4" s="1"/>
  <c r="H136" i="4"/>
  <c r="H137" i="4" s="1"/>
  <c r="G136" i="4"/>
  <c r="G137" i="4" s="1"/>
  <c r="E136" i="4"/>
  <c r="E137" i="4" s="1"/>
  <c r="C136" i="4" l="1"/>
  <c r="C137" i="4" s="1"/>
  <c r="E191" i="6" l="1"/>
  <c r="E192" i="6" s="1"/>
  <c r="E180" i="6"/>
  <c r="E181" i="6" s="1"/>
  <c r="G179" i="6"/>
  <c r="G178" i="6"/>
  <c r="G177" i="6"/>
  <c r="E174" i="6"/>
  <c r="E175" i="6" s="1"/>
  <c r="E157" i="6"/>
  <c r="E158" i="6" s="1"/>
  <c r="G156" i="6"/>
  <c r="G155" i="6"/>
  <c r="G154" i="6"/>
  <c r="G153" i="6"/>
  <c r="E151" i="6"/>
  <c r="G150" i="6"/>
  <c r="G151" i="6" s="1"/>
  <c r="E149" i="6"/>
  <c r="G148" i="6"/>
  <c r="G149" i="6" s="1"/>
  <c r="E147" i="6"/>
  <c r="G146" i="6"/>
  <c r="G147" i="6" s="1"/>
  <c r="E145" i="6"/>
  <c r="G144" i="6"/>
  <c r="G143" i="6"/>
  <c r="G142" i="6"/>
  <c r="G141" i="6"/>
  <c r="E139" i="6"/>
  <c r="G138" i="6"/>
  <c r="G139" i="6" s="1"/>
  <c r="E137" i="6"/>
  <c r="G136" i="6"/>
  <c r="G135" i="6"/>
  <c r="E134" i="6"/>
  <c r="G133" i="6"/>
  <c r="E131" i="6"/>
  <c r="G129" i="6"/>
  <c r="E128" i="6"/>
  <c r="G127" i="6"/>
  <c r="G128" i="6" s="1"/>
  <c r="E126" i="6"/>
  <c r="G125" i="6"/>
  <c r="G124" i="6"/>
  <c r="E123" i="6"/>
  <c r="G122" i="6"/>
  <c r="G121" i="6"/>
  <c r="E119" i="6"/>
  <c r="E120" i="6" s="1"/>
  <c r="E115" i="6"/>
  <c r="E116" i="6" s="1"/>
  <c r="E111" i="6"/>
  <c r="G110" i="6"/>
  <c r="G111" i="6" s="1"/>
  <c r="E109" i="6"/>
  <c r="G108" i="6"/>
  <c r="G107" i="6"/>
  <c r="E106" i="6"/>
  <c r="G105" i="6"/>
  <c r="G104" i="6"/>
  <c r="E103" i="6"/>
  <c r="G102" i="6"/>
  <c r="G100" i="6"/>
  <c r="E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E81" i="6"/>
  <c r="G80" i="6"/>
  <c r="G81" i="6" s="1"/>
  <c r="E79" i="6"/>
  <c r="G77" i="6"/>
  <c r="E76" i="6"/>
  <c r="G75" i="6"/>
  <c r="G74" i="6"/>
  <c r="G73" i="6"/>
  <c r="E72" i="6"/>
  <c r="G71" i="6"/>
  <c r="G70" i="6"/>
  <c r="E69" i="6"/>
  <c r="G68" i="6"/>
  <c r="G67" i="6"/>
  <c r="G66" i="6"/>
  <c r="E65" i="6"/>
  <c r="G64" i="6"/>
  <c r="G65" i="6" s="1"/>
  <c r="E63" i="6"/>
  <c r="G62" i="6"/>
  <c r="G63" i="6" s="1"/>
  <c r="E60" i="6"/>
  <c r="G58" i="6"/>
  <c r="E57" i="6"/>
  <c r="G56" i="6"/>
  <c r="G55" i="6"/>
  <c r="E50" i="6"/>
  <c r="G49" i="6"/>
  <c r="G50" i="6" s="1"/>
  <c r="E48" i="6"/>
  <c r="G47" i="6"/>
  <c r="G48" i="6" s="1"/>
  <c r="E46" i="6"/>
  <c r="G45" i="6"/>
  <c r="G46" i="6" s="1"/>
  <c r="E43" i="6"/>
  <c r="G42" i="6"/>
  <c r="G41" i="6"/>
  <c r="G40" i="6"/>
  <c r="G39" i="6"/>
  <c r="G38" i="6"/>
  <c r="G37" i="6"/>
  <c r="G36" i="6"/>
  <c r="G35" i="6"/>
  <c r="G34" i="6"/>
  <c r="G33" i="6"/>
  <c r="G32" i="6"/>
  <c r="G31" i="6"/>
  <c r="G28" i="6"/>
  <c r="G30" i="6" s="1"/>
  <c r="E27" i="6"/>
  <c r="G26" i="6"/>
  <c r="G27" i="6" s="1"/>
  <c r="E25" i="6"/>
  <c r="G24" i="6"/>
  <c r="G22" i="6"/>
  <c r="E20" i="6"/>
  <c r="G19" i="6"/>
  <c r="G18" i="6"/>
  <c r="G17" i="6"/>
  <c r="E17" i="6"/>
  <c r="G6" i="6"/>
  <c r="E6" i="6"/>
  <c r="E112" i="6" l="1"/>
  <c r="E152" i="6"/>
  <c r="G180" i="6"/>
  <c r="G181" i="6" s="1"/>
  <c r="G79" i="6"/>
  <c r="E61" i="6"/>
  <c r="G72" i="6"/>
  <c r="G137" i="6"/>
  <c r="G76" i="6"/>
  <c r="G57" i="6"/>
  <c r="E140" i="6"/>
  <c r="G174" i="6"/>
  <c r="G175" i="6" s="1"/>
  <c r="G25" i="6"/>
  <c r="G43" i="6"/>
  <c r="G69" i="6"/>
  <c r="G98" i="6"/>
  <c r="G191" i="6"/>
  <c r="G192" i="6" s="1"/>
  <c r="G106" i="6"/>
  <c r="G115" i="6"/>
  <c r="G116" i="6" s="1"/>
  <c r="G119" i="6"/>
  <c r="G120" i="6" s="1"/>
  <c r="G123" i="6"/>
  <c r="G131" i="6"/>
  <c r="G51" i="6"/>
  <c r="G20" i="6"/>
  <c r="G21" i="6" s="1"/>
  <c r="G60" i="6"/>
  <c r="G103" i="6"/>
  <c r="G109" i="6"/>
  <c r="G126" i="6"/>
  <c r="G134" i="6"/>
  <c r="G145" i="6"/>
  <c r="G157" i="6"/>
  <c r="G158" i="6" s="1"/>
  <c r="E21" i="6"/>
  <c r="E44" i="6"/>
  <c r="E51" i="6"/>
  <c r="G61" i="6" l="1"/>
  <c r="G112" i="6"/>
  <c r="G140" i="6"/>
  <c r="G152" i="6"/>
  <c r="G44" i="6"/>
  <c r="E193" i="6"/>
  <c r="G193" i="6" l="1"/>
  <c r="R136" i="5" l="1"/>
  <c r="R137" i="5" s="1"/>
  <c r="Q136" i="5"/>
  <c r="Q137" i="5" s="1"/>
  <c r="H136" i="5" l="1"/>
  <c r="H137" i="5" s="1"/>
  <c r="G136" i="5"/>
  <c r="G137" i="5" s="1"/>
  <c r="T136" i="4" l="1"/>
  <c r="T137" i="4" s="1"/>
  <c r="S136" i="4"/>
  <c r="S137" i="4" s="1"/>
  <c r="R136" i="4" l="1"/>
  <c r="R137" i="4" s="1"/>
  <c r="P136" i="4" l="1"/>
  <c r="O136" i="4"/>
  <c r="O137" i="4" s="1"/>
  <c r="F136" i="4" l="1"/>
  <c r="F137" i="4" s="1"/>
  <c r="F136" i="1" l="1"/>
  <c r="F137" i="1" s="1"/>
  <c r="G136" i="1"/>
  <c r="G137" i="1" s="1"/>
  <c r="H136" i="1"/>
  <c r="H137" i="1" s="1"/>
  <c r="I136" i="1"/>
  <c r="I137" i="1" s="1"/>
  <c r="J136" i="1"/>
  <c r="J137" i="1" s="1"/>
  <c r="K136" i="1"/>
  <c r="K137" i="1" s="1"/>
  <c r="K139" i="1" s="1"/>
  <c r="M136" i="1"/>
  <c r="M137" i="1" s="1"/>
  <c r="O136" i="1"/>
  <c r="O137" i="1" s="1"/>
  <c r="P136" i="1"/>
  <c r="P137" i="1" s="1"/>
  <c r="Q136" i="1"/>
  <c r="Q137" i="1" s="1"/>
  <c r="R136" i="1"/>
  <c r="R137" i="1" s="1"/>
  <c r="S136" i="1"/>
  <c r="S137" i="1" s="1"/>
  <c r="E136" i="1"/>
  <c r="E137" i="1" s="1"/>
  <c r="AA138" i="2"/>
</calcChain>
</file>

<file path=xl/sharedStrings.xml><?xml version="1.0" encoding="utf-8"?>
<sst xmlns="http://schemas.openxmlformats.org/spreadsheetml/2006/main" count="1061" uniqueCount="447">
  <si>
    <t>ЗС</t>
  </si>
  <si>
    <t>Сумма</t>
  </si>
  <si>
    <t>МТР</t>
  </si>
  <si>
    <t>ООО «Клиника Парацельс»</t>
  </si>
  <si>
    <t>ГАУЗ «Новоорская РБ»</t>
  </si>
  <si>
    <t>ГБУЗ «Саракташская РБ»</t>
  </si>
  <si>
    <t>ГБУЗ «Первомайская РБ»</t>
  </si>
  <si>
    <t>ГБУЗ «Новосергиевская РБ»</t>
  </si>
  <si>
    <t>ГБУЗ «ГБ» г. Кувандыка</t>
  </si>
  <si>
    <t>ГБУЗ «Шарлыкская РБ»</t>
  </si>
  <si>
    <t>ГБУЗ «Октябрьская РБ»</t>
  </si>
  <si>
    <t>ГБУЗ «Сорочинская МБ»</t>
  </si>
  <si>
    <t>ГБУЗ «ГБ» г.Бугуруслана</t>
  </si>
  <si>
    <t>ГАУЗ «ГКБ № 1» г.Оренбурга</t>
  </si>
  <si>
    <t>ГАУЗ «БСМП» г.Новотроицка</t>
  </si>
  <si>
    <t>ГАУЗ «Соль-Илецкая МБ»</t>
  </si>
  <si>
    <t>ГАУЗ «ОДКБ»</t>
  </si>
  <si>
    <t>ООО «СОВРЕМЕННАЯ МРТ-ТОМОГРАФИЯ»</t>
  </si>
  <si>
    <t>ГАУЗ «ООКИБ»</t>
  </si>
  <si>
    <t>ГАУЗ «ГКБ им. Н.И. Пирогова» г.Оренбурга</t>
  </si>
  <si>
    <t>ГБУЗ «Абдулинская МБ»</t>
  </si>
  <si>
    <t>ГБУЗ «Восточная территориальная МБ»</t>
  </si>
  <si>
    <t>ГАУЗ «OOКБ № 2»</t>
  </si>
  <si>
    <t xml:space="preserve">ГБУЗ «ООКОД» </t>
  </si>
  <si>
    <t>ГАУЗ «Оренбургская РБ»</t>
  </si>
  <si>
    <t>ООО «ЛДЦ МИБС»</t>
  </si>
  <si>
    <t>МО</t>
  </si>
  <si>
    <t>МОЕР</t>
  </si>
  <si>
    <t>Порядок</t>
  </si>
  <si>
    <t xml:space="preserve">Итого </t>
  </si>
  <si>
    <t>ГАУЗ «ООБ № 3»</t>
  </si>
  <si>
    <t>ГБУЗ «ООКСПК»</t>
  </si>
  <si>
    <t>ГБУЗ «ООКПГВВ»</t>
  </si>
  <si>
    <t>ФГБОУ ВО ОрГМУ Минздрава России</t>
  </si>
  <si>
    <t>ГАУЗ «ДГКБ» г. Оренбурга</t>
  </si>
  <si>
    <t>ГАУЗ «ОМПЦ»</t>
  </si>
  <si>
    <t>ГАУЗ «ДГБ» г. Орска</t>
  </si>
  <si>
    <t>ГАУЗ «ДГБ» г.Новотроицка</t>
  </si>
  <si>
    <t>ГБУЗ «ГБ» г.Медногорска</t>
  </si>
  <si>
    <t>ГБУЗ «Адамовская РБ»</t>
  </si>
  <si>
    <t>ГБУЗ «Александровская РБ»</t>
  </si>
  <si>
    <t>ГБУЗ «Асекеевская РБ»</t>
  </si>
  <si>
    <t>ГБУЗ «Беляевская РБ»</t>
  </si>
  <si>
    <t>ГБУЗ «ГБ» г. Гая</t>
  </si>
  <si>
    <t>ГБУЗ «Грачевская РБ»</t>
  </si>
  <si>
    <t>ГБУЗ «Илекская РБ»</t>
  </si>
  <si>
    <t>ГАУЗ «Кваркенская РБ»</t>
  </si>
  <si>
    <t>ГБУЗ «Курманаевская РБ»</t>
  </si>
  <si>
    <t>ГБУЗ «Переволоцкая РБ»</t>
  </si>
  <si>
    <t>ГБУЗ «Сакмарская РБ»</t>
  </si>
  <si>
    <t>ГБУЗ «Северная РБ»</t>
  </si>
  <si>
    <t>ГБУЗ «Ташлинская РБ»</t>
  </si>
  <si>
    <t>ГБУЗ «Тоцкая РБ»</t>
  </si>
  <si>
    <t>ГБУЗ «Тюльганская РБ»</t>
  </si>
  <si>
    <t>Студенческая поликлиника ОГУ</t>
  </si>
  <si>
    <t xml:space="preserve">ЧУЗ «КБ «РЖД-Медицина» г.Оренбург» </t>
  </si>
  <si>
    <t>ЧУЗ «РЖД-Медицина» г. Орск»</t>
  </si>
  <si>
    <t>ЧУЗ «РЖД-Медицина» г. Бузулук»</t>
  </si>
  <si>
    <t>ЧУЗ «РЖД-Медицина» г. Абдулино»</t>
  </si>
  <si>
    <t>ООО «КЛАССИКА»</t>
  </si>
  <si>
    <t>ООО «Медгард-Оренбург»</t>
  </si>
  <si>
    <t>ООО «Клиника промышленной медицины»</t>
  </si>
  <si>
    <t xml:space="preserve">ООО «Поликлиника «Полимедика Оренбург» </t>
  </si>
  <si>
    <t>ООО «МРТ-Диагностика»</t>
  </si>
  <si>
    <t>Код МОЕР</t>
  </si>
  <si>
    <t>Наименование</t>
  </si>
  <si>
    <t>сумма</t>
  </si>
  <si>
    <t>человек</t>
  </si>
  <si>
    <t>случаев</t>
  </si>
  <si>
    <t>ГАУЗ "OOКБ №2"</t>
  </si>
  <si>
    <t>ГБУЗ "ГКБ № 1" г.Оренбурга</t>
  </si>
  <si>
    <t>ГАУЗ "ДГКБ" г. Оренбурга</t>
  </si>
  <si>
    <t>ГАУЗ "ГКБ им. Н.И. Пирогова" г.Оренбурга</t>
  </si>
  <si>
    <t>ГАУЗ "ДГБ" г. Новотроицка</t>
  </si>
  <si>
    <t>ГБУЗ "ГБ" г. Медногорска</t>
  </si>
  <si>
    <t>ГБУЗ "ГБ" г. Бугуруслана</t>
  </si>
  <si>
    <t>ГБУЗ "Абдулинская межрайонная больница"</t>
  </si>
  <si>
    <t>ГБУЗ "Адамовская РБ"</t>
  </si>
  <si>
    <t>ГБУЗ "Александровская РБ"</t>
  </si>
  <si>
    <t>ГБУЗ "Асекеевская РБ"</t>
  </si>
  <si>
    <t>ГБУЗ "Беляевская РБ"</t>
  </si>
  <si>
    <t>ГБУЗ "ГБ" г. Гая</t>
  </si>
  <si>
    <t>ГБУЗ "Грачевская РБ"</t>
  </si>
  <si>
    <t>ГБУЗ "Восточная территориальная межрайонная больница"</t>
  </si>
  <si>
    <t>ГБУЗ "Илекская РБ"</t>
  </si>
  <si>
    <t>ГАУЗ "Кваркенская РБ"</t>
  </si>
  <si>
    <t>ГБУЗ "ГБ" г. Кувандыка</t>
  </si>
  <si>
    <t>ГБУЗ "Курманаевская РБ"</t>
  </si>
  <si>
    <t>ГАУЗ "Новоорская РБ"</t>
  </si>
  <si>
    <t>ГБУЗ "Новосергиевская РБ"</t>
  </si>
  <si>
    <t>ГБУЗ "Октябрьская РБ"</t>
  </si>
  <si>
    <t>ГАУЗ "Оренбургская РБ"</t>
  </si>
  <si>
    <t>ГБУЗ "Первомайская РБ"</t>
  </si>
  <si>
    <t>ГБУЗ "Переволоцкая РБ"</t>
  </si>
  <si>
    <t>ГБУЗ "Сакмарская РБ"</t>
  </si>
  <si>
    <t>ГБУЗ "Саракташская РБ"</t>
  </si>
  <si>
    <t>ГБУЗ "Северная РБ"</t>
  </si>
  <si>
    <t>ГБУЗ "Соль-Илецкая межрайонная больница"</t>
  </si>
  <si>
    <t>ГБУЗ "Сорочинская межрайонная больница"</t>
  </si>
  <si>
    <t>ГБУЗ "Ташлинская РБ"</t>
  </si>
  <si>
    <t>ГБУЗ "Тоцкая РБ"</t>
  </si>
  <si>
    <t>ГБУЗ "Тюльганская РБ"</t>
  </si>
  <si>
    <t>ГБУЗ "Шарлыкская РБ"</t>
  </si>
  <si>
    <t xml:space="preserve">ЧУЗ "КБ "РЖД-Медицина" г. Оренбург" </t>
  </si>
  <si>
    <t>ЧУЗ "РЖД-Медицина" г. Орск"</t>
  </si>
  <si>
    <t>ЧУЗ "РЖД-Медицина" г.Бузулук"</t>
  </si>
  <si>
    <t>ЧУЗ "РЖД-Медицина" г. Абдулино"</t>
  </si>
  <si>
    <t xml:space="preserve">ФКУЗ МСЧ-56 ФСИН России </t>
  </si>
  <si>
    <t>ФКУЗ "МСЧ МВД России по Оренбургской области"</t>
  </si>
  <si>
    <t>ГАУЗ "БСМП" г.Новотроицка</t>
  </si>
  <si>
    <t>ООО "Клиника промышленной медицины"</t>
  </si>
  <si>
    <t>Итого:</t>
  </si>
  <si>
    <t>ДИ МГИ</t>
  </si>
  <si>
    <t>ДИ тест COV</t>
  </si>
  <si>
    <t>ДИ Гист</t>
  </si>
  <si>
    <t>ДИ ЭНД</t>
  </si>
  <si>
    <t>ДИ УЗИ ССС</t>
  </si>
  <si>
    <t>ДИ МРТ</t>
  </si>
  <si>
    <t>ДИ КТ</t>
  </si>
  <si>
    <t xml:space="preserve">Сумма </t>
  </si>
  <si>
    <t xml:space="preserve">ГАУЗ "ОЦМР"  </t>
  </si>
  <si>
    <t>ГАУЗ "ООКСП"</t>
  </si>
  <si>
    <t>560009</t>
  </si>
  <si>
    <t xml:space="preserve">ГАУЗ "ООККВД" </t>
  </si>
  <si>
    <t>560196</t>
  </si>
  <si>
    <t>ГБУЗ "ООЦОЗМП"</t>
  </si>
  <si>
    <t>ГБУЗ "ООКПГВВ"</t>
  </si>
  <si>
    <t>ГАУЗ "ООКНД"</t>
  </si>
  <si>
    <t>ГБУЗ «ООКПБ № 2»</t>
  </si>
  <si>
    <t>ГБУЗ  "ОКПЦ"</t>
  </si>
  <si>
    <t>560109</t>
  </si>
  <si>
    <t xml:space="preserve">ГБУЗ "ООКССМП" </t>
  </si>
  <si>
    <t>560037</t>
  </si>
  <si>
    <t>ГАУЗ "СП" г. Орска</t>
  </si>
  <si>
    <t>560110</t>
  </si>
  <si>
    <t>ГАУЗ "ССМП" г.Орска</t>
  </si>
  <si>
    <t>560038</t>
  </si>
  <si>
    <t>ГАУЗ "ОВФД"</t>
  </si>
  <si>
    <t>560042</t>
  </si>
  <si>
    <t>ГАУЗ "СП" г. Новотроицка</t>
  </si>
  <si>
    <t>560048</t>
  </si>
  <si>
    <t>ГАУЗ "СП" г.Бугуруслана</t>
  </si>
  <si>
    <t>560124</t>
  </si>
  <si>
    <t>ГБУЗ "ССМП" г. Кувандыка</t>
  </si>
  <si>
    <t>560098</t>
  </si>
  <si>
    <t>560099</t>
  </si>
  <si>
    <t>560091</t>
  </si>
  <si>
    <t>АО "Санаторий "Строитель"</t>
  </si>
  <si>
    <t>560177</t>
  </si>
  <si>
    <t>АО "Санаторий "Дубовая роща"</t>
  </si>
  <si>
    <t>560125</t>
  </si>
  <si>
    <t>ООО "Медикал сервис компани Восток"</t>
  </si>
  <si>
    <t>560207</t>
  </si>
  <si>
    <t>ООО "Б.Браун Авитум Руссланд Клиникс"</t>
  </si>
  <si>
    <t>560102</t>
  </si>
  <si>
    <t>ООО ММЦ Клиника "МаксиМед"</t>
  </si>
  <si>
    <t>560103</t>
  </si>
  <si>
    <t>ООО "Лекарь"</t>
  </si>
  <si>
    <t>560104</t>
  </si>
  <si>
    <t>ООО "Нео-Дент"</t>
  </si>
  <si>
    <t>560107</t>
  </si>
  <si>
    <t>ООО "КАМАЮН"</t>
  </si>
  <si>
    <t>560126</t>
  </si>
  <si>
    <t>ООО "РадаДент плюс"</t>
  </si>
  <si>
    <t>560127</t>
  </si>
  <si>
    <t xml:space="preserve">ООО "Кристалл - Дент" </t>
  </si>
  <si>
    <t>560128</t>
  </si>
  <si>
    <t>ООО Стоматологическая клиника "Улыбка"</t>
  </si>
  <si>
    <t>560129</t>
  </si>
  <si>
    <t>ООО "Мисс Дента"</t>
  </si>
  <si>
    <t>560134</t>
  </si>
  <si>
    <t>ООО "МИЛАВИТА"</t>
  </si>
  <si>
    <t>560135</t>
  </si>
  <si>
    <t>ООО "Дента Лэнд"</t>
  </si>
  <si>
    <t>560137</t>
  </si>
  <si>
    <t>ООО "ИНТЭКО"</t>
  </si>
  <si>
    <t>560139</t>
  </si>
  <si>
    <t>ООО "СтомКит"</t>
  </si>
  <si>
    <t>560143</t>
  </si>
  <si>
    <t>ООО "Денталика" (на ул. Гаранькина)</t>
  </si>
  <si>
    <t>560145</t>
  </si>
  <si>
    <t>ООО "Евромедцентр"</t>
  </si>
  <si>
    <t>560148</t>
  </si>
  <si>
    <t>ООО "Новостом"</t>
  </si>
  <si>
    <t>560149</t>
  </si>
  <si>
    <t>ООО "ЛАЗУРЬ"</t>
  </si>
  <si>
    <t>560155</t>
  </si>
  <si>
    <t>ООО "Стоматологическая поликлиника "Ростошь"</t>
  </si>
  <si>
    <t>560156</t>
  </si>
  <si>
    <t>ООО "Диа-Дента"</t>
  </si>
  <si>
    <t>560157</t>
  </si>
  <si>
    <t>ООО "Елена"</t>
  </si>
  <si>
    <t>ООО ДЕНТ-АРТ</t>
  </si>
  <si>
    <t>560163</t>
  </si>
  <si>
    <t>ООО "Евро-Дент"</t>
  </si>
  <si>
    <t>560172</t>
  </si>
  <si>
    <t>ООО "Мила Дента"</t>
  </si>
  <si>
    <t>560175</t>
  </si>
  <si>
    <t>ООО "Новодент"</t>
  </si>
  <si>
    <t>560186</t>
  </si>
  <si>
    <t>ООО "ДЕНТА - ЛЮКС"</t>
  </si>
  <si>
    <t>560197</t>
  </si>
  <si>
    <t>АНО МЦ "Белая роза"</t>
  </si>
  <si>
    <t>ООО "СОВРЕМЕННАЯ МРТ-ДИАГНОСТИКА"</t>
  </si>
  <si>
    <t>ООО «КЛИНИКА ЭКСПЕРТ ОРЕНБУРГ»</t>
  </si>
  <si>
    <t>ООО "МК Томография"</t>
  </si>
  <si>
    <t>560210</t>
  </si>
  <si>
    <t>ООО "МедиСтом"</t>
  </si>
  <si>
    <t>ООО "Стома+"</t>
  </si>
  <si>
    <t>ООО МЦКТ "Нью Лайф"</t>
  </si>
  <si>
    <t>560237</t>
  </si>
  <si>
    <t>ООО "УНИМЕД"</t>
  </si>
  <si>
    <t>560238</t>
  </si>
  <si>
    <t>ООО "Ситилаб"</t>
  </si>
  <si>
    <t>ООО "Санаторий "Южный Урал"</t>
  </si>
  <si>
    <t>560245</t>
  </si>
  <si>
    <t>ООО "СТМ СТОМАТОЛОГИЯ"</t>
  </si>
  <si>
    <t>ООО "Центр ПЭТ-Технолоджи"</t>
  </si>
  <si>
    <t>ООО "М-ЛАЙН"</t>
  </si>
  <si>
    <t>ООО "МИБС-Оренбург"</t>
  </si>
  <si>
    <t>ООО "ПЭТ-Технолоджи Диагностика"</t>
  </si>
  <si>
    <t>ООО "НПФ "ХЕЛИКС"</t>
  </si>
  <si>
    <t>ООО "ВитаЛаб"</t>
  </si>
  <si>
    <t>ГБУЗ "ДЦЛИ ДЗМ"</t>
  </si>
  <si>
    <t>ООО "Научно-методический центр
клинической лабораторной диагностики Ситилаб"</t>
  </si>
  <si>
    <t>ООО "МДЦ"</t>
  </si>
  <si>
    <t>ООО "ИНВИТРО-Самара"</t>
  </si>
  <si>
    <t>ООО "Лаборатория Гемотест"</t>
  </si>
  <si>
    <t>ООО "МаксиМед-Гранд"</t>
  </si>
  <si>
    <t>ООО "Потенциал"</t>
  </si>
  <si>
    <t>ООО "ЦЛД"</t>
  </si>
  <si>
    <t xml:space="preserve">ГБУЗ «ОКПЦ» </t>
  </si>
  <si>
    <t>ГАУЗ «ДГБ» г. Новотроицка</t>
  </si>
  <si>
    <t>ГБУЗ «ГБ» г. Медногорска</t>
  </si>
  <si>
    <t xml:space="preserve">ЧУЗ «КБ «РЖД-Медицина» г. Оренбург» </t>
  </si>
  <si>
    <t>ЧУЗ «РЖД-Медицина» г.Бузулук»</t>
  </si>
  <si>
    <t>ФКУЗ «МСЧ МВД России по Оренбургской области»</t>
  </si>
  <si>
    <t>ООО «Поликлиника «Полимедика Оренбург»</t>
  </si>
  <si>
    <t>Итого</t>
  </si>
  <si>
    <t>560144</t>
  </si>
  <si>
    <t>ГБУЗ "ООКСПК"</t>
  </si>
  <si>
    <t>560007</t>
  </si>
  <si>
    <t xml:space="preserve">ГБУЗ "ООКОД" </t>
  </si>
  <si>
    <t>560008</t>
  </si>
  <si>
    <t>560001</t>
  </si>
  <si>
    <t>ГАУЗ "ОДКБ"</t>
  </si>
  <si>
    <t>ГАУЗ  "ООКИБ"</t>
  </si>
  <si>
    <t>560033</t>
  </si>
  <si>
    <t>ООО "СОВРЕМЕННАЯ МРТ-ТОМОГРАФИЯ"</t>
  </si>
  <si>
    <t>560231</t>
  </si>
  <si>
    <t>ООО "КЛАССИКА"</t>
  </si>
  <si>
    <t>560235</t>
  </si>
  <si>
    <t>ООО "Медгард-Оренбург"</t>
  </si>
  <si>
    <t>560243</t>
  </si>
  <si>
    <t>ООО "Клиника Парацельс"</t>
  </si>
  <si>
    <t>ООО "ЛДЦ МИБС"</t>
  </si>
  <si>
    <t xml:space="preserve">ООО "МРТ-Диагностика" </t>
  </si>
  <si>
    <t>АПП МЕР</t>
  </si>
  <si>
    <t>кло-во исследований</t>
  </si>
  <si>
    <t>АПП Посещения</t>
  </si>
  <si>
    <t>АПП обращения</t>
  </si>
  <si>
    <t>АПП ЦЗ</t>
  </si>
  <si>
    <t>зс</t>
  </si>
  <si>
    <t xml:space="preserve">ДС ЭКО </t>
  </si>
  <si>
    <t xml:space="preserve">ДС ОНК </t>
  </si>
  <si>
    <t xml:space="preserve">ДС ЗПТ </t>
  </si>
  <si>
    <t>АПП ЗПТ</t>
  </si>
  <si>
    <t xml:space="preserve"> КС РОД</t>
  </si>
  <si>
    <t>№ п\п</t>
  </si>
  <si>
    <t>Наименование МО</t>
  </si>
  <si>
    <t>Наименование профиля ВМП*</t>
  </si>
  <si>
    <r>
      <t xml:space="preserve">№ группы ВМП </t>
    </r>
    <r>
      <rPr>
        <sz val="12"/>
        <color indexed="8"/>
        <rFont val="Times New Roman"/>
        <family val="1"/>
        <charset val="204"/>
      </rPr>
      <t>2023</t>
    </r>
  </si>
  <si>
    <t>ожидаемые объемы</t>
  </si>
  <si>
    <t>тариф по ПГГ с учетом коэфф. 1,105</t>
  </si>
  <si>
    <t>Лимит на 2023г.</t>
  </si>
  <si>
    <t>ГАУЗ ГКБ им. Н.И. Пирогова г. Оренбурга</t>
  </si>
  <si>
    <t>"Нейрохирургия"</t>
  </si>
  <si>
    <t>Итого по профилю "Нейрохирургия"</t>
  </si>
  <si>
    <t>"Сердечно-сосудистая хирургия"</t>
  </si>
  <si>
    <t>Итого по профилю "Сердечно-сосудистая хирургия"</t>
  </si>
  <si>
    <t>"Хирургия"</t>
  </si>
  <si>
    <t>Итого по профилю "Хирургия"</t>
  </si>
  <si>
    <t>Итого по медицинской организации ГАУЗ "ГКБ им. Н.И. Пирогова"</t>
  </si>
  <si>
    <t>"Травматология и ортопедия"</t>
  </si>
  <si>
    <t>Итого по профилю "Травматология и ортопедия"</t>
  </si>
  <si>
    <t>"Онкология"</t>
  </si>
  <si>
    <t>Итого по профилю "Онкология"</t>
  </si>
  <si>
    <t>"Неонатология"</t>
  </si>
  <si>
    <t>Итого по профилю "Неонатология"</t>
  </si>
  <si>
    <t>ГАУЗ "Городская клиническая больница № 1" г. Оренбурга</t>
  </si>
  <si>
    <t>"Оториноларингология"</t>
  </si>
  <si>
    <t>Итого по профилю "Оториноларингология"</t>
  </si>
  <si>
    <t>"Челюстно-лицевая хирургия"</t>
  </si>
  <si>
    <t>Итого по профилю "Челюстно-лицевая хирургия"</t>
  </si>
  <si>
    <t>Итого по медицинской организации ГАУЗ "Городская клиническая больница № 1" г. Оренбурга</t>
  </si>
  <si>
    <t>"Комбустиология"</t>
  </si>
  <si>
    <t>Итого по профилю "Комбустиология"</t>
  </si>
  <si>
    <t>"Гастроэнтерология"</t>
  </si>
  <si>
    <t>Итого по профилю "Гастроэнтерология"</t>
  </si>
  <si>
    <t>"Гематология"</t>
  </si>
  <si>
    <t>Итого по профилю "Гематология"</t>
  </si>
  <si>
    <t>"Офтальмология"</t>
  </si>
  <si>
    <t>Итого по профилю "Офтальмология"</t>
  </si>
  <si>
    <t>"Ревматология"</t>
  </si>
  <si>
    <t>Итого по профилю "Ревматология"</t>
  </si>
  <si>
    <t>"Урология"</t>
  </si>
  <si>
    <t>Итого по профилю "Урология"</t>
  </si>
  <si>
    <t>"Эндокринология"</t>
  </si>
  <si>
    <t>Итого по профилю "Эндокринология"</t>
  </si>
  <si>
    <t>Итого по медицинской организации ГАУЗ "Оренбургская областная клиническая больница"</t>
  </si>
  <si>
    <t>ГБУЗ "Оренбургский клинический перинатальный центр"</t>
  </si>
  <si>
    <t>Итого по медицинской организации "Оренбургский клинический перинатальный центр"</t>
  </si>
  <si>
    <t>ГАУЗ "Орский межмуниципальный перинатальный центр"</t>
  </si>
  <si>
    <t>Итого по медицинской организации ГАУЗ "Орский межмуниципальный перинатальный центр"</t>
  </si>
  <si>
    <t>ГАУЗ  «Оренбургская областная клиническая больница №2»</t>
  </si>
  <si>
    <t xml:space="preserve">«Акушерство и гинекология» </t>
  </si>
  <si>
    <t>Итого по профилю "Акушерство и гинекология»"</t>
  </si>
  <si>
    <t xml:space="preserve">"Неонатология" </t>
  </si>
  <si>
    <t xml:space="preserve">Итого по профилю "Неонатология" </t>
  </si>
  <si>
    <t>«Онкология»</t>
  </si>
  <si>
    <t>«Торакальная хирургия»</t>
  </si>
  <si>
    <t>Итого по профилю "Торакальная хирургия"</t>
  </si>
  <si>
    <t xml:space="preserve">«Хирургия» </t>
  </si>
  <si>
    <t xml:space="preserve">Итого по профилю "Хирургия" </t>
  </si>
  <si>
    <t>«Эндокринология»</t>
  </si>
  <si>
    <t>Итого по медицинской организации ГАУЗ  «Оренбургская областная клиническая больница №2»</t>
  </si>
  <si>
    <t>ГАУЗ "Областная детская клиническая больница"</t>
  </si>
  <si>
    <t>"Педиатрия"</t>
  </si>
  <si>
    <t>Итого по профилю "Педиатрия"</t>
  </si>
  <si>
    <t>"Детская хирургия в период новорожденности"</t>
  </si>
  <si>
    <t>Итого по профилю "Детская хирургия в период новорожденности"</t>
  </si>
  <si>
    <t>Итого по медицинской организации ГБУЗ "Орский онкологический диспансер"</t>
  </si>
  <si>
    <t>ГБУЗ ООКОД</t>
  </si>
  <si>
    <t>Итого по медицинской организации ГБУЗ ООКОД</t>
  </si>
  <si>
    <t>ГАУЗ "Больница скорой медицинской помощи" город Новотроицк</t>
  </si>
  <si>
    <t>Итого по медицинской организации ГАУЗ "Больница скорой медицинской помощи" город Новотроицк</t>
  </si>
  <si>
    <t>Итого по МО Оренбургской области</t>
  </si>
  <si>
    <t>МО расположенные в других субъектах РФ</t>
  </si>
  <si>
    <t xml:space="preserve">Объемы предоставления высокотехнологичной медицинской помощи, оказываемой в рамках программы ОМС на 2023 год
</t>
  </si>
  <si>
    <t xml:space="preserve">ДС </t>
  </si>
  <si>
    <t>ДС МЕР ДЕТИ</t>
  </si>
  <si>
    <t>ДС МЕР кардио</t>
  </si>
  <si>
    <t>ДС МЕР ОДА</t>
  </si>
  <si>
    <t>ДС МЕР ЦНС</t>
  </si>
  <si>
    <t>ДС МЕР прочее</t>
  </si>
  <si>
    <t>ДИ ОНК</t>
  </si>
  <si>
    <t>КС МЕР ДЕТИ</t>
  </si>
  <si>
    <t>КС МЕР кардио</t>
  </si>
  <si>
    <t>КС МЕР ОДА</t>
  </si>
  <si>
    <t>КС МЕР ЦНС</t>
  </si>
  <si>
    <t>КС МЕР прочее</t>
  </si>
  <si>
    <t>АПП ДН</t>
  </si>
  <si>
    <t>АПП неотлож</t>
  </si>
  <si>
    <t>АПП подуш ГИН</t>
  </si>
  <si>
    <t>Амбулаторная помощь по акушерско-гинекологическому профилю, оказываемая в рамках подушевого механизма финансирования</t>
  </si>
  <si>
    <t>АПП подуш СТОМ</t>
  </si>
  <si>
    <t>Амбулаторная помощь по стоматологическому профилю, оказываемая в рамках подушевого механизма финансирования</t>
  </si>
  <si>
    <t>АПП подуш ТЕР</t>
  </si>
  <si>
    <t>АПП посещения</t>
  </si>
  <si>
    <t>ВМП</t>
  </si>
  <si>
    <t>ДИ гист</t>
  </si>
  <si>
    <t>ДИСП УГЛУБ</t>
  </si>
  <si>
    <t>ДИСП. ВЗР.(1эт)</t>
  </si>
  <si>
    <t>ДИСП. ВЗР.(2эт)</t>
  </si>
  <si>
    <t>ДС</t>
  </si>
  <si>
    <t>ДС ЗПТ</t>
  </si>
  <si>
    <t>ДС МЕР дети</t>
  </si>
  <si>
    <t>ДС ОНК</t>
  </si>
  <si>
    <t>ДС ЭКО</t>
  </si>
  <si>
    <t>КС</t>
  </si>
  <si>
    <t>КС МЕР дети</t>
  </si>
  <si>
    <t>КС ОНК</t>
  </si>
  <si>
    <t>КС РОД</t>
  </si>
  <si>
    <t>ПМО ВЗР</t>
  </si>
  <si>
    <t>Профилактические осмотры и диспансеризация в соответствии с приказами МЗ РФ от 10.08.2017 г. № 514н, от 15.02.2013 г. № 72н, от 11.04.2013 г. № 216н</t>
  </si>
  <si>
    <t>Скорая специализированная медицинская помощь (в рамках подушевого механизма финансирования)</t>
  </si>
  <si>
    <t>СМП конс.; эвак.</t>
  </si>
  <si>
    <t>СМП Подушевая</t>
  </si>
  <si>
    <t>ФАП</t>
  </si>
  <si>
    <t>Объемы амбулаторных диагностических исследований, объемы которых выведены из подушевого норматива финансирования амбулаторной помощи  в рамках программы ОМС, на 2023 год</t>
  </si>
  <si>
    <t>Объемы первичной медико-санитарной помощи, оказываемой в амбулаторных условиях (за исключением объемов помощи, финансируемой по подушевому принципу) и скорой медицинской помощи в рамках программы обязательного медицинского страхования на 2023год</t>
  </si>
  <si>
    <t>Объемы первичной медико-санитарной медицинской помощи и специализированной медицинской помощи, оказываемой в условиях дневного стационара в рамках программы обязательного медицинского страхования на 2023 год</t>
  </si>
  <si>
    <t>Название раздела ОПМП</t>
  </si>
  <si>
    <t>Расшифровка</t>
  </si>
  <si>
    <t>Виды и способы оплаты объемов предоставления медицинской помощи на 2023г.</t>
  </si>
  <si>
    <t>Объемы специализированной (за исключением высокотехнологичной) медицинской помощи, оказываемой в условиях круглосуточного стационара в рамках программы обязательного медицинского страхования, на 2023 год</t>
  </si>
  <si>
    <t xml:space="preserve">КС </t>
  </si>
  <si>
    <t>СМП конс.;эвак</t>
  </si>
  <si>
    <t>ГАУЗ "ГБ г. Орска"</t>
  </si>
  <si>
    <t>ГАУЗ "Городская больница  города Орска"</t>
  </si>
  <si>
    <t xml:space="preserve">ДИСП. ВЗР. (I эт) </t>
  </si>
  <si>
    <t xml:space="preserve">ДИСП. ВЗР. (II эт) </t>
  </si>
  <si>
    <t>ПМО.ДИСП.ДЕТЕЙ</t>
  </si>
  <si>
    <t>Итого по медицинской организации ГАУЗ " "Городская больница  города Орска"</t>
  </si>
  <si>
    <t>Амбулаторная помощь, диспансерное наблюдение в соответствии с Приказом МЗ РФ от 15.03.2022г. N 168н "Об утверждении порядка проведения диспансерного наблюдения за взрослыми". Методы оплаты  8.1.1 - 8.3.55</t>
  </si>
  <si>
    <t>Заместительная почечная терапия в амбулаторных условиях (коды услуг: A18.05.002, A18.05.002.002, A18.05.002.001, A18.05.011, А18.30.001,А18.30.001.002, А18.30.001.003, NA001)</t>
  </si>
  <si>
    <t>Медицинская реабилитация в амбулаторных условиях в соответствии с Распоряжениями министерства здравоохранения Оренбургской области от 15.06.2022г. №1553 и от 06.07.2022г. № 1726. Методы оплаты: 7.1 - 7.12</t>
  </si>
  <si>
    <t>Амбулаторная помощь в неотложной форме (методы оплаты: 2.1,2.2, 10.2)</t>
  </si>
  <si>
    <t xml:space="preserve">Амбулаторная помощь в центрах здоровья, в т.ч. женского здоровья (методы оплаты: 4.5.1, 4.5.2, 9.1, 9.2) </t>
  </si>
  <si>
    <t>Высокотехнологичная медицинская помощь в разрезе групп, установленных постановлением Правительства РФ от 29.12.2022 г. № 2497</t>
  </si>
  <si>
    <t>Гистологические исследования с целью выявления онкологических заболеваний и подбора таргетной терапии (метод оплаты "AF")</t>
  </si>
  <si>
    <t>Компьютерная томография (метод оплаты "AA")</t>
  </si>
  <si>
    <t>Молекулярно-генетические исследования с целью выявления онкологических заболеваний и подбора таргетной терапии (метод оплаты "AE")</t>
  </si>
  <si>
    <t>Дополнительные исследования, проводимые в целях диагностики ЗНО, выведенные из подушевого норматива(метод оплаты "AZ")</t>
  </si>
  <si>
    <t>Тестирование на выявление новой коронавирусной инфекции (СОVID-19)(метод оплаты "AP")</t>
  </si>
  <si>
    <t>Ультразвуковое исследование сердечно-сосудистой системы(метод оплаты "AC")</t>
  </si>
  <si>
    <t>Эндоскопические диагностические исследования (метод оплаты "AC")</t>
  </si>
  <si>
    <t>Углубленная диспансеризация в соответствии с приказом МЗ РФ от 01.07.2021 г. №698н и приложением №2 к постановлению Правительства РФ от 29 декабря 2022 г. N 2497 (методы оплаты: 6.3.1-6.3.4,6.4.2-6.4.6)</t>
  </si>
  <si>
    <r>
      <t>Диспансеризация в соответствии с приказом МЗ РФ от 27.04.2021 г. № 404н (в части I эт)</t>
    </r>
    <r>
      <rPr>
        <sz val="10"/>
        <color theme="1"/>
        <rFont val="Times New Roman"/>
        <family val="1"/>
        <charset val="204"/>
      </rPr>
      <t xml:space="preserve"> (метод оплаты 6.2)</t>
    </r>
  </si>
  <si>
    <r>
      <t>Диспансеризация в соответствии с приказом МЗ РФ от 27.04.2021 г. № 404н (в части II эт)</t>
    </r>
    <r>
      <rPr>
        <sz val="10"/>
        <color theme="1"/>
        <rFont val="Times New Roman"/>
        <family val="1"/>
        <charset val="204"/>
      </rPr>
      <t xml:space="preserve"> (методы оплаты 6.2.1-6.2.4)</t>
    </r>
  </si>
  <si>
    <t>Дневной стационар, кроме случаев, включенных в другие разделы ОПМП в дневном стационаре</t>
  </si>
  <si>
    <t>Медицинская реабилитация детей в условиях дневного стационара (коды КСГ:  ds37.001 - ds37.016)</t>
  </si>
  <si>
    <t>Медицинская кардиореабилитация взрослых пациентов в условиях дневного стационара (коды КСГ:ds37.005, ds37.006)</t>
  </si>
  <si>
    <t>Медицинская реабилитация взрослых пациентов с заболеваниями ОДА в условиях ДС (коды КСГ: ds37.003, ds37.004)</t>
  </si>
  <si>
    <t>Медицинская реабилитация взрослых пациентов с другими соматическими заболеваниями в условиях ДС (коды КСГ: ds37.007, ds37.008, ds37.013, ds37.014, ds37.015, ds37.016)</t>
  </si>
  <si>
    <r>
      <t xml:space="preserve">Медицинская реабилитация взрослых пациентов с заболеваниями ЦНС в условиях ДС (коды КСГ: </t>
    </r>
    <r>
      <rPr>
        <sz val="10"/>
        <color theme="1"/>
        <rFont val="Times New Roman"/>
        <family val="1"/>
        <charset val="204"/>
      </rPr>
      <t>ds37.001.001-ds37.001.002, ds37.002.001-ds37.002.002)</t>
    </r>
  </si>
  <si>
    <t>Экстракорпоральное оплодотворение в условиях дневного стационара (коды КСГ: ds02.008 - ds02.011)</t>
  </si>
  <si>
    <t>Круглосуточный стационар, кроме случаев, включенных в другие разделы ОПМП в круглосуточном стационаре</t>
  </si>
  <si>
    <t>Медицинская реабилитация детей в условиях круглосуточного стационара (коды КСГ:st37.001 - st37.026)</t>
  </si>
  <si>
    <t>Медицинская кардиореабилитация взрослых пациентов в условиях круглосуточного стационара (коды КСГ:st37.008 - st37.010)</t>
  </si>
  <si>
    <t>Круглосуточный стационар, роды (коды КСГ st02.003 и  st02.004).</t>
  </si>
  <si>
    <t xml:space="preserve">Скорая специализированная медицинская помощь, включая эвакуацию, оказываемая отделениями экстренной консультативной помощи, а также ГБУЗ "ООКССМП" </t>
  </si>
  <si>
    <t>Фельдшерско-акушерские пункты по нормативу, утвержденному Тарифным соглашением</t>
  </si>
  <si>
    <t>АПП ШСД</t>
  </si>
  <si>
    <t>Комплексное посещение школы сахарного диабета (методы оплаты 3.2.1-3.2.3)</t>
  </si>
  <si>
    <t xml:space="preserve">ДИСП. УГЛУБ. </t>
  </si>
  <si>
    <t>Медицинская реабилитация взрослых пациентов с заболеваниями ОДА в условиях круглосуточного стационара (коды КСГ:st37.005 - st37.007, st37.025)</t>
  </si>
  <si>
    <t>Медицинская реабилитация взрослых пациентов с другими соматическими заболеваниями в условиях КС (коды КСГ: st37.011 - st37.013, st37.019 - st37.023, st37.026)</t>
  </si>
  <si>
    <r>
      <t>Медицинская реабилитация взрослых пациентов с заболеваниями ЦНС в условиях КС</t>
    </r>
    <r>
      <rPr>
        <sz val="10"/>
        <color theme="1"/>
        <rFont val="Times New Roman"/>
        <family val="1"/>
        <charset val="204"/>
      </rPr>
      <t xml:space="preserve"> (коды КСГ: st37.001.001,  st37.001.002, st37.002.001, st37.002.002, st37.003.001, st37.003.002, st37.004, st37.024)</t>
    </r>
  </si>
  <si>
    <t>ГАУЗ «ООКБ им. В.И. Войнова»</t>
  </si>
  <si>
    <t>ГАУЗ «ВМССМП»</t>
  </si>
  <si>
    <t>Заместительная почечная терапия в условиях дневного стационара (КСГ ds18.002.001- ds18.002.005 и коды услуг: А18.05.002, А18.05.002.002, А18.05.002.001, А18.05.011, NA001)</t>
  </si>
  <si>
    <t xml:space="preserve">Профилактические медицинские осмотры в соответствии с приказом МЗ РФ от 27.04.2021 г. № 404н </t>
  </si>
  <si>
    <t>ГАУЗ «ББСМП им. академика Н.А. Семашко»</t>
  </si>
  <si>
    <t xml:space="preserve">         Итого по медицинской организацииГАУЗ «ББСМП им. академика Н.А. Семашко»</t>
  </si>
  <si>
    <t>ГАУЗ «ООКСЦТО»</t>
  </si>
  <si>
    <t>АПП при заболеваниях и с профилактической целью, объемы которой выведены из подушевого механизма, с кратностью посещений 1 (методы оплаты: 0, 1.1, 1.2, 3, 3.1, 4.2, 4.3.1, 4.3.2, 4.4, 4.6, 5.3, 10.1, 10.3)</t>
  </si>
  <si>
    <t>Амбулаторная помощь, оказываемая в рамках подушевого механизма финансирования, за исключением акушерско-гинекологического и стоматологического профилей</t>
  </si>
  <si>
    <t>Магнитно-резонансная томография (метод оплаты "AB")</t>
  </si>
  <si>
    <t>Случаи специфического лечения при МКБ C00 - C97, D00 - D09, D45 - D47. Госпитализации на койки по профилям "онкология" или "гематология":
- в диагностических целях с постановкой или подтверждением диагноза злокачественного новообразования;
- без специального противоопухолевого лечения;
- для лечения лучевых повреждений</t>
  </si>
  <si>
    <t>ПМО, ДИСП. ДЕТЕЙ</t>
  </si>
  <si>
    <t>Амбулаторная помощь при заболеваниях, объемы которой выведены из подушевого механизма оплаты(методы оплаты: 1, 4.1.1, 4.1.2, 3.3.1, 3.3.2, 4.7, 10.4)</t>
  </si>
  <si>
    <t xml:space="preserve">ГАУЗ "ООД" </t>
  </si>
  <si>
    <t>ГАУЗ «ООД»</t>
  </si>
  <si>
    <t>ГАУЗ "Орский онкологический диспансер"</t>
  </si>
  <si>
    <t>ГАУЗ «ООКЦХТ»</t>
  </si>
  <si>
    <t>Итого по медицинской организацииГАУЗ «ООКЦХТ»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</si>
</sst>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Calibri"/>
      <family val="2"/>
      <scheme val="minor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7E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auto="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1" fillId="0" borderId="0"/>
    <xf numFmtId="0" fontId="35" fillId="0" borderId="0"/>
    <xf numFmtId="0" fontId="35" fillId="0" borderId="0"/>
  </cellStyleXfs>
  <cellXfs count="283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3" xfId="1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6" fillId="0" borderId="3" xfId="1" applyNumberFormat="1" applyFont="1" applyBorder="1"/>
    <xf numFmtId="3" fontId="6" fillId="0" borderId="3" xfId="1" applyNumberFormat="1" applyFont="1" applyBorder="1"/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wrapText="1"/>
    </xf>
    <xf numFmtId="4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right" vertical="center"/>
    </xf>
    <xf numFmtId="4" fontId="6" fillId="0" borderId="0" xfId="0" applyNumberFormat="1" applyFont="1"/>
    <xf numFmtId="4" fontId="5" fillId="0" borderId="3" xfId="0" applyNumberFormat="1" applyFont="1" applyBorder="1" applyAlignment="1">
      <alignment horizontal="center" vertical="center" wrapText="1"/>
    </xf>
    <xf numFmtId="0" fontId="7" fillId="0" borderId="0" xfId="6" applyFont="1" applyAlignment="1">
      <alignment horizontal="left" vertical="top"/>
    </xf>
    <xf numFmtId="0" fontId="10" fillId="0" borderId="0" xfId="6" applyFont="1" applyAlignment="1"/>
    <xf numFmtId="0" fontId="7" fillId="0" borderId="0" xfId="6" applyFont="1" applyAlignment="1">
      <alignment horizontal="left" vertical="center"/>
    </xf>
    <xf numFmtId="0" fontId="7" fillId="0" borderId="0" xfId="6" applyFont="1"/>
    <xf numFmtId="3" fontId="7" fillId="0" borderId="0" xfId="6" applyNumberFormat="1" applyFont="1"/>
    <xf numFmtId="0" fontId="9" fillId="0" borderId="0" xfId="6" applyFont="1" applyAlignment="1"/>
    <xf numFmtId="3" fontId="9" fillId="0" borderId="0" xfId="6" applyNumberFormat="1" applyFont="1" applyAlignment="1"/>
    <xf numFmtId="3" fontId="15" fillId="0" borderId="3" xfId="6" applyNumberFormat="1" applyFont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Border="1" applyAlignment="1">
      <alignment horizontal="center" vertical="center" wrapText="1"/>
    </xf>
    <xf numFmtId="0" fontId="8" fillId="0" borderId="0" xfId="6" applyFont="1" applyAlignment="1">
      <alignment horizontal="center" vertical="top" wrapText="1"/>
    </xf>
    <xf numFmtId="3" fontId="8" fillId="0" borderId="0" xfId="6" applyNumberFormat="1" applyFont="1" applyAlignment="1">
      <alignment horizontal="center" vertical="top" wrapText="1"/>
    </xf>
    <xf numFmtId="0" fontId="16" fillId="0" borderId="3" xfId="6" applyFont="1" applyBorder="1" applyAlignment="1">
      <alignment horizontal="center" vertical="center" wrapText="1"/>
    </xf>
    <xf numFmtId="0" fontId="13" fillId="0" borderId="3" xfId="6" applyFont="1" applyBorder="1" applyAlignment="1">
      <alignment horizontal="center" wrapText="1"/>
    </xf>
    <xf numFmtId="0" fontId="16" fillId="2" borderId="3" xfId="6" applyFont="1" applyFill="1" applyBorder="1" applyAlignment="1">
      <alignment horizontal="center" vertical="center" wrapText="1"/>
    </xf>
    <xf numFmtId="3" fontId="16" fillId="0" borderId="3" xfId="6" applyNumberFormat="1" applyFont="1" applyBorder="1" applyAlignment="1">
      <alignment horizontal="center" vertical="center" wrapText="1"/>
    </xf>
    <xf numFmtId="4" fontId="16" fillId="0" borderId="3" xfId="6" applyNumberFormat="1" applyFont="1" applyFill="1" applyBorder="1" applyAlignment="1">
      <alignment horizontal="center" vertical="center" wrapText="1"/>
    </xf>
    <xf numFmtId="4" fontId="16" fillId="0" borderId="3" xfId="6" applyNumberFormat="1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3" fontId="16" fillId="0" borderId="0" xfId="6" applyNumberFormat="1" applyFont="1" applyAlignment="1">
      <alignment horizontal="center" vertical="center"/>
    </xf>
    <xf numFmtId="1" fontId="17" fillId="0" borderId="3" xfId="6" applyNumberFormat="1" applyFont="1" applyBorder="1" applyAlignment="1">
      <alignment horizontal="center" vertical="center" wrapText="1"/>
    </xf>
    <xf numFmtId="3" fontId="18" fillId="0" borderId="3" xfId="6" applyNumberFormat="1" applyFont="1" applyBorder="1" applyAlignment="1">
      <alignment vertical="center"/>
    </xf>
    <xf numFmtId="4" fontId="18" fillId="0" borderId="3" xfId="5" applyNumberFormat="1" applyFont="1" applyFill="1" applyBorder="1" applyAlignment="1">
      <alignment horizontal="right" vertical="center"/>
    </xf>
    <xf numFmtId="4" fontId="18" fillId="0" borderId="3" xfId="6" applyNumberFormat="1" applyFont="1" applyBorder="1" applyAlignment="1">
      <alignment vertical="center"/>
    </xf>
    <xf numFmtId="0" fontId="8" fillId="0" borderId="0" xfId="6" applyFont="1" applyAlignment="1">
      <alignment vertical="center"/>
    </xf>
    <xf numFmtId="3" fontId="8" fillId="0" borderId="0" xfId="6" applyNumberFormat="1" applyFont="1" applyAlignment="1">
      <alignment vertical="center"/>
    </xf>
    <xf numFmtId="4" fontId="20" fillId="3" borderId="3" xfId="5" applyNumberFormat="1" applyFont="1" applyFill="1" applyBorder="1" applyAlignment="1">
      <alignment horizontal="right" vertical="center"/>
    </xf>
    <xf numFmtId="0" fontId="21" fillId="0" borderId="0" xfId="0" applyFont="1"/>
    <xf numFmtId="0" fontId="8" fillId="0" borderId="3" xfId="6" applyFont="1" applyFill="1" applyBorder="1" applyAlignment="1">
      <alignment vertical="center" wrapText="1"/>
    </xf>
    <xf numFmtId="0" fontId="17" fillId="0" borderId="3" xfId="6" applyNumberFormat="1" applyFont="1" applyBorder="1" applyAlignment="1">
      <alignment horizontal="center" vertical="center" wrapText="1"/>
    </xf>
    <xf numFmtId="0" fontId="9" fillId="4" borderId="3" xfId="6" applyFont="1" applyFill="1" applyBorder="1" applyAlignment="1">
      <alignment vertical="center" wrapText="1"/>
    </xf>
    <xf numFmtId="4" fontId="20" fillId="4" borderId="3" xfId="5" applyNumberFormat="1" applyFont="1" applyFill="1" applyBorder="1" applyAlignment="1">
      <alignment horizontal="right" vertical="center"/>
    </xf>
    <xf numFmtId="4" fontId="20" fillId="4" borderId="3" xfId="6" applyNumberFormat="1" applyFont="1" applyFill="1" applyBorder="1" applyAlignment="1">
      <alignment vertical="center"/>
    </xf>
    <xf numFmtId="0" fontId="23" fillId="0" borderId="0" xfId="0" applyFont="1"/>
    <xf numFmtId="0" fontId="23" fillId="3" borderId="3" xfId="0" applyFont="1" applyFill="1" applyBorder="1"/>
    <xf numFmtId="0" fontId="23" fillId="4" borderId="3" xfId="0" applyFont="1" applyFill="1" applyBorder="1"/>
    <xf numFmtId="0" fontId="8" fillId="4" borderId="3" xfId="6" applyFont="1" applyFill="1" applyBorder="1" applyAlignment="1">
      <alignment vertical="center" wrapText="1"/>
    </xf>
    <xf numFmtId="4" fontId="18" fillId="4" borderId="3" xfId="5" applyNumberFormat="1" applyFont="1" applyFill="1" applyBorder="1" applyAlignment="1">
      <alignment horizontal="right" vertical="center"/>
    </xf>
    <xf numFmtId="4" fontId="18" fillId="4" borderId="3" xfId="6" applyNumberFormat="1" applyFont="1" applyFill="1" applyBorder="1" applyAlignment="1">
      <alignment vertical="center"/>
    </xf>
    <xf numFmtId="0" fontId="17" fillId="0" borderId="3" xfId="6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5" borderId="3" xfId="6" applyFont="1" applyFill="1" applyBorder="1" applyAlignment="1">
      <alignment horizontal="left" vertical="center"/>
    </xf>
    <xf numFmtId="0" fontId="24" fillId="5" borderId="3" xfId="6" applyFont="1" applyFill="1" applyBorder="1" applyAlignment="1">
      <alignment vertical="center"/>
    </xf>
    <xf numFmtId="0" fontId="20" fillId="5" borderId="3" xfId="6" applyFont="1" applyFill="1" applyBorder="1" applyAlignment="1">
      <alignment vertical="center"/>
    </xf>
    <xf numFmtId="3" fontId="20" fillId="5" borderId="3" xfId="6" applyNumberFormat="1" applyFont="1" applyFill="1" applyBorder="1" applyAlignment="1">
      <alignment horizontal="right" vertical="center" wrapText="1"/>
    </xf>
    <xf numFmtId="4" fontId="20" fillId="5" borderId="3" xfId="6" applyNumberFormat="1" applyFont="1" applyFill="1" applyBorder="1" applyAlignment="1">
      <alignment horizontal="center" vertical="center" wrapText="1"/>
    </xf>
    <xf numFmtId="4" fontId="20" fillId="5" borderId="3" xfId="6" applyNumberFormat="1" applyFont="1" applyFill="1" applyBorder="1" applyAlignment="1">
      <alignment vertical="center"/>
    </xf>
    <xf numFmtId="0" fontId="25" fillId="0" borderId="0" xfId="6" applyFont="1" applyAlignment="1">
      <alignment vertical="center"/>
    </xf>
    <xf numFmtId="3" fontId="25" fillId="0" borderId="0" xfId="6" applyNumberFormat="1" applyFont="1" applyAlignment="1">
      <alignment vertical="center"/>
    </xf>
    <xf numFmtId="0" fontId="13" fillId="6" borderId="4" xfId="6" applyFont="1" applyFill="1" applyBorder="1" applyAlignment="1">
      <alignment vertical="center"/>
    </xf>
    <xf numFmtId="0" fontId="13" fillId="6" borderId="8" xfId="6" applyFont="1" applyFill="1" applyBorder="1" applyAlignment="1">
      <alignment vertical="center"/>
    </xf>
    <xf numFmtId="0" fontId="13" fillId="6" borderId="8" xfId="6" applyFont="1" applyFill="1" applyBorder="1" applyAlignment="1">
      <alignment horizontal="left" vertical="center"/>
    </xf>
    <xf numFmtId="0" fontId="13" fillId="6" borderId="6" xfId="6" applyFont="1" applyFill="1" applyBorder="1" applyAlignment="1">
      <alignment vertical="center"/>
    </xf>
    <xf numFmtId="3" fontId="9" fillId="6" borderId="6" xfId="6" applyNumberFormat="1" applyFont="1" applyFill="1" applyBorder="1" applyAlignment="1">
      <alignment horizontal="right" vertical="center"/>
    </xf>
    <xf numFmtId="4" fontId="9" fillId="6" borderId="6" xfId="6" applyNumberFormat="1" applyFont="1" applyFill="1" applyBorder="1" applyAlignment="1">
      <alignment horizontal="center" vertical="center"/>
    </xf>
    <xf numFmtId="4" fontId="9" fillId="6" borderId="6" xfId="6" applyNumberFormat="1" applyFont="1" applyFill="1" applyBorder="1" applyAlignment="1">
      <alignment horizontal="right" vertical="center"/>
    </xf>
    <xf numFmtId="0" fontId="7" fillId="0" borderId="0" xfId="6" applyFont="1" applyAlignment="1">
      <alignment vertical="center"/>
    </xf>
    <xf numFmtId="3" fontId="7" fillId="0" borderId="0" xfId="6" applyNumberFormat="1" applyFont="1" applyAlignment="1">
      <alignment vertical="center"/>
    </xf>
    <xf numFmtId="4" fontId="7" fillId="0" borderId="0" xfId="6" applyNumberFormat="1" applyFont="1" applyFill="1"/>
    <xf numFmtId="4" fontId="7" fillId="0" borderId="0" xfId="6" applyNumberFormat="1" applyFont="1"/>
    <xf numFmtId="0" fontId="8" fillId="0" borderId="3" xfId="6" applyFont="1" applyFill="1" applyBorder="1" applyAlignment="1">
      <alignment horizontal="center" vertical="center" wrapText="1"/>
    </xf>
    <xf numFmtId="0" fontId="9" fillId="7" borderId="3" xfId="6" applyFont="1" applyFill="1" applyBorder="1" applyAlignment="1">
      <alignment horizontal="left" vertical="center" wrapText="1"/>
    </xf>
    <xf numFmtId="0" fontId="19" fillId="7" borderId="3" xfId="6" applyNumberFormat="1" applyFont="1" applyFill="1" applyBorder="1" applyAlignment="1">
      <alignment horizontal="center" vertical="center" wrapText="1"/>
    </xf>
    <xf numFmtId="0" fontId="9" fillId="7" borderId="3" xfId="6" applyFont="1" applyFill="1" applyBorder="1" applyAlignment="1">
      <alignment vertical="center" wrapText="1"/>
    </xf>
    <xf numFmtId="4" fontId="20" fillId="7" borderId="3" xfId="6" applyNumberFormat="1" applyFont="1" applyFill="1" applyBorder="1" applyAlignment="1">
      <alignment vertical="center"/>
    </xf>
    <xf numFmtId="4" fontId="26" fillId="0" borderId="3" xfId="1" applyNumberFormat="1" applyFont="1" applyFill="1" applyBorder="1" applyAlignment="1">
      <alignment horizontal="center" vertical="center" wrapText="1"/>
    </xf>
    <xf numFmtId="4" fontId="26" fillId="2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3" fontId="6" fillId="0" borderId="0" xfId="1" applyNumberFormat="1" applyFont="1" applyFill="1"/>
    <xf numFmtId="4" fontId="26" fillId="0" borderId="9" xfId="1" applyNumberFormat="1" applyFont="1" applyFill="1" applyBorder="1" applyAlignment="1">
      <alignment horizontal="left" vertical="center" wrapText="1"/>
    </xf>
    <xf numFmtId="1" fontId="27" fillId="0" borderId="10" xfId="2" applyNumberFormat="1" applyFont="1" applyFill="1" applyBorder="1" applyAlignment="1">
      <alignment horizontal="right" vertical="top"/>
    </xf>
    <xf numFmtId="0" fontId="6" fillId="0" borderId="3" xfId="1" applyNumberFormat="1" applyFont="1" applyFill="1" applyBorder="1" applyAlignment="1">
      <alignment horizontal="left" wrapText="1"/>
    </xf>
    <xf numFmtId="4" fontId="6" fillId="0" borderId="3" xfId="1" applyNumberFormat="1" applyFont="1" applyFill="1" applyBorder="1"/>
    <xf numFmtId="3" fontId="6" fillId="0" borderId="3" xfId="1" applyNumberFormat="1" applyFont="1" applyFill="1" applyBorder="1"/>
    <xf numFmtId="4" fontId="6" fillId="2" borderId="3" xfId="1" applyNumberFormat="1" applyFont="1" applyFill="1" applyBorder="1"/>
    <xf numFmtId="3" fontId="6" fillId="2" borderId="3" xfId="1" applyNumberFormat="1" applyFont="1" applyFill="1" applyBorder="1"/>
    <xf numFmtId="1" fontId="27" fillId="0" borderId="0" xfId="2" applyNumberFormat="1" applyFont="1" applyFill="1" applyBorder="1" applyAlignment="1">
      <alignment horizontal="right" vertical="top"/>
    </xf>
    <xf numFmtId="0" fontId="8" fillId="0" borderId="3" xfId="1" applyFont="1" applyFill="1" applyBorder="1" applyAlignment="1">
      <alignment horizontal="left"/>
    </xf>
    <xf numFmtId="0" fontId="6" fillId="0" borderId="3" xfId="1" applyFont="1" applyFill="1" applyBorder="1"/>
    <xf numFmtId="1" fontId="27" fillId="0" borderId="11" xfId="2" applyNumberFormat="1" applyFont="1" applyFill="1" applyBorder="1" applyAlignment="1">
      <alignment horizontal="right" vertical="top"/>
    </xf>
    <xf numFmtId="0" fontId="5" fillId="0" borderId="0" xfId="1" applyFont="1" applyFill="1"/>
    <xf numFmtId="3" fontId="5" fillId="0" borderId="3" xfId="1" applyNumberFormat="1" applyFont="1" applyFill="1" applyBorder="1"/>
    <xf numFmtId="0" fontId="6" fillId="0" borderId="0" xfId="1" applyFont="1" applyFill="1" applyAlignment="1">
      <alignment horizontal="left"/>
    </xf>
    <xf numFmtId="4" fontId="6" fillId="0" borderId="0" xfId="1" applyNumberFormat="1" applyFont="1" applyFill="1"/>
    <xf numFmtId="166" fontId="6" fillId="0" borderId="0" xfId="1" applyNumberFormat="1" applyFont="1" applyFill="1"/>
    <xf numFmtId="4" fontId="28" fillId="0" borderId="3" xfId="1" applyNumberFormat="1" applyFont="1" applyFill="1" applyBorder="1" applyAlignment="1">
      <alignment horizontal="center" vertical="center" wrapText="1"/>
    </xf>
    <xf numFmtId="4" fontId="28" fillId="2" borderId="3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6" fillId="0" borderId="3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3" xfId="0" applyFont="1" applyBorder="1" applyAlignment="1">
      <alignment vertical="center"/>
    </xf>
    <xf numFmtId="0" fontId="6" fillId="0" borderId="3" xfId="0" applyFont="1" applyBorder="1"/>
    <xf numFmtId="3" fontId="6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5" fillId="0" borderId="2" xfId="0" applyFont="1" applyBorder="1"/>
    <xf numFmtId="3" fontId="5" fillId="0" borderId="3" xfId="0" applyNumberFormat="1" applyFont="1" applyBorder="1" applyAlignment="1">
      <alignment vertical="center"/>
    </xf>
    <xf numFmtId="4" fontId="5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" fontId="5" fillId="8" borderId="3" xfId="1" applyNumberFormat="1" applyFont="1" applyFill="1" applyBorder="1"/>
    <xf numFmtId="4" fontId="6" fillId="8" borderId="3" xfId="0" applyNumberFormat="1" applyFont="1" applyFill="1" applyBorder="1" applyAlignment="1">
      <alignment wrapText="1"/>
    </xf>
    <xf numFmtId="4" fontId="6" fillId="8" borderId="3" xfId="0" applyNumberFormat="1" applyFont="1" applyFill="1" applyBorder="1" applyAlignment="1">
      <alignment horizontal="right" vertical="center"/>
    </xf>
    <xf numFmtId="4" fontId="5" fillId="8" borderId="3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wrapText="1"/>
    </xf>
    <xf numFmtId="4" fontId="5" fillId="8" borderId="3" xfId="0" applyNumberFormat="1" applyFont="1" applyFill="1" applyBorder="1" applyAlignment="1">
      <alignment wrapText="1"/>
    </xf>
    <xf numFmtId="4" fontId="5" fillId="8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3" fillId="0" borderId="0" xfId="0" applyFont="1" applyFill="1"/>
    <xf numFmtId="0" fontId="29" fillId="0" borderId="0" xfId="0" applyNumberFormat="1" applyFont="1" applyAlignment="1">
      <alignment wrapText="1"/>
    </xf>
    <xf numFmtId="4" fontId="29" fillId="0" borderId="0" xfId="0" applyNumberFormat="1" applyFont="1" applyAlignment="1">
      <alignment wrapText="1"/>
    </xf>
    <xf numFmtId="0" fontId="29" fillId="0" borderId="12" xfId="0" applyNumberFormat="1" applyFont="1" applyBorder="1" applyAlignment="1">
      <alignment wrapText="1"/>
    </xf>
    <xf numFmtId="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2" fillId="9" borderId="3" xfId="0" applyFont="1" applyFill="1" applyBorder="1" applyAlignment="1">
      <alignment horizontal="left" vertical="top"/>
    </xf>
    <xf numFmtId="1" fontId="33" fillId="0" borderId="0" xfId="2" applyNumberFormat="1" applyFon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horizontal="left" wrapText="1"/>
    </xf>
    <xf numFmtId="4" fontId="5" fillId="0" borderId="3" xfId="1" applyNumberFormat="1" applyFont="1" applyFill="1" applyBorder="1"/>
    <xf numFmtId="4" fontId="5" fillId="2" borderId="3" xfId="1" applyNumberFormat="1" applyFont="1" applyFill="1" applyBorder="1"/>
    <xf numFmtId="3" fontId="5" fillId="2" borderId="3" xfId="1" applyNumberFormat="1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/>
    <xf numFmtId="4" fontId="6" fillId="8" borderId="3" xfId="0" applyNumberFormat="1" applyFont="1" applyFill="1" applyBorder="1"/>
    <xf numFmtId="1" fontId="34" fillId="0" borderId="10" xfId="2" applyNumberFormat="1" applyFont="1" applyFill="1" applyBorder="1" applyAlignment="1">
      <alignment horizontal="right" vertical="top"/>
    </xf>
    <xf numFmtId="0" fontId="3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26" fillId="0" borderId="9" xfId="1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left" vertical="top" wrapText="1"/>
    </xf>
    <xf numFmtId="0" fontId="32" fillId="9" borderId="3" xfId="5" applyFont="1" applyFill="1" applyBorder="1" applyAlignment="1">
      <alignment horizontal="left" vertical="top"/>
    </xf>
    <xf numFmtId="0" fontId="13" fillId="0" borderId="3" xfId="5" applyFont="1" applyFill="1" applyBorder="1" applyAlignment="1">
      <alignment horizontal="left" vertical="top" wrapText="1"/>
    </xf>
    <xf numFmtId="0" fontId="13" fillId="0" borderId="0" xfId="5" applyFont="1"/>
    <xf numFmtId="0" fontId="13" fillId="0" borderId="3" xfId="5" applyFont="1" applyFill="1" applyBorder="1" applyAlignment="1">
      <alignment horizontal="left" vertical="top"/>
    </xf>
    <xf numFmtId="0" fontId="13" fillId="0" borderId="0" xfId="5" applyFont="1" applyFill="1"/>
    <xf numFmtId="0" fontId="13" fillId="0" borderId="3" xfId="0" applyFont="1" applyFill="1" applyBorder="1" applyAlignment="1">
      <alignment horizontal="left" wrapText="1"/>
    </xf>
    <xf numFmtId="4" fontId="6" fillId="8" borderId="3" xfId="1" applyNumberFormat="1" applyFont="1" applyFill="1" applyBorder="1"/>
    <xf numFmtId="3" fontId="6" fillId="8" borderId="3" xfId="1" applyNumberFormat="1" applyFont="1" applyFill="1" applyBorder="1"/>
    <xf numFmtId="0" fontId="6" fillId="0" borderId="0" xfId="0" applyFont="1" applyAlignment="1">
      <alignment horizontal="center"/>
    </xf>
    <xf numFmtId="0" fontId="6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5" fillId="8" borderId="3" xfId="1" applyNumberFormat="1" applyFont="1" applyFill="1" applyBorder="1"/>
    <xf numFmtId="3" fontId="6" fillId="8" borderId="3" xfId="0" applyNumberFormat="1" applyFont="1" applyFill="1" applyBorder="1"/>
    <xf numFmtId="0" fontId="13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/>
    <xf numFmtId="0" fontId="5" fillId="0" borderId="4" xfId="0" applyFont="1" applyBorder="1"/>
    <xf numFmtId="0" fontId="5" fillId="0" borderId="3" xfId="1" applyFont="1" applyFill="1" applyBorder="1"/>
    <xf numFmtId="0" fontId="6" fillId="8" borderId="3" xfId="1" applyFont="1" applyFill="1" applyBorder="1"/>
    <xf numFmtId="4" fontId="6" fillId="0" borderId="3" xfId="0" applyNumberFormat="1" applyFont="1" applyFill="1" applyBorder="1"/>
    <xf numFmtId="4" fontId="6" fillId="8" borderId="3" xfId="0" applyNumberFormat="1" applyFont="1" applyFill="1" applyBorder="1" applyAlignment="1">
      <alignment vertical="center"/>
    </xf>
    <xf numFmtId="3" fontId="6" fillId="8" borderId="3" xfId="0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>
      <alignment horizontal="left" wrapText="1"/>
    </xf>
    <xf numFmtId="0" fontId="6" fillId="8" borderId="3" xfId="0" applyFont="1" applyFill="1" applyBorder="1" applyAlignment="1">
      <alignment wrapText="1"/>
    </xf>
    <xf numFmtId="4" fontId="18" fillId="8" borderId="3" xfId="5" applyNumberFormat="1" applyFont="1" applyFill="1" applyBorder="1" applyAlignment="1">
      <alignment vertical="center"/>
    </xf>
    <xf numFmtId="3" fontId="18" fillId="8" borderId="3" xfId="5" applyNumberFormat="1" applyFont="1" applyFill="1" applyBorder="1" applyAlignment="1">
      <alignment vertical="center"/>
    </xf>
    <xf numFmtId="4" fontId="0" fillId="8" borderId="3" xfId="0" applyNumberFormat="1" applyFont="1" applyFill="1" applyBorder="1"/>
    <xf numFmtId="3" fontId="0" fillId="8" borderId="6" xfId="0" applyNumberFormat="1" applyFont="1" applyFill="1" applyBorder="1"/>
    <xf numFmtId="4" fontId="6" fillId="8" borderId="3" xfId="0" applyNumberFormat="1" applyFont="1" applyFill="1" applyBorder="1" applyAlignment="1">
      <alignment horizontal="right" vertical="top" wrapText="1"/>
    </xf>
    <xf numFmtId="3" fontId="6" fillId="8" borderId="3" xfId="0" applyNumberFormat="1" applyFont="1" applyFill="1" applyBorder="1" applyAlignment="1">
      <alignment horizontal="right" vertical="top" wrapText="1"/>
    </xf>
    <xf numFmtId="3" fontId="6" fillId="8" borderId="3" xfId="0" applyNumberFormat="1" applyFont="1" applyFill="1" applyBorder="1" applyAlignment="1">
      <alignment horizontal="right" vertical="center"/>
    </xf>
    <xf numFmtId="0" fontId="5" fillId="8" borderId="3" xfId="0" applyFont="1" applyFill="1" applyBorder="1" applyAlignment="1">
      <alignment wrapText="1"/>
    </xf>
    <xf numFmtId="4" fontId="5" fillId="0" borderId="0" xfId="1" applyNumberFormat="1" applyFont="1" applyFill="1"/>
    <xf numFmtId="3" fontId="6" fillId="0" borderId="0" xfId="0" applyNumberFormat="1" applyFont="1"/>
    <xf numFmtId="4" fontId="7" fillId="0" borderId="0" xfId="6" applyNumberFormat="1" applyFont="1" applyAlignment="1">
      <alignment vertical="center"/>
    </xf>
    <xf numFmtId="4" fontId="18" fillId="8" borderId="3" xfId="0" applyNumberFormat="1" applyFont="1" applyFill="1" applyBorder="1"/>
    <xf numFmtId="3" fontId="18" fillId="8" borderId="3" xfId="0" applyNumberFormat="1" applyFont="1" applyFill="1" applyBorder="1"/>
    <xf numFmtId="4" fontId="6" fillId="8" borderId="3" xfId="5" applyNumberFormat="1" applyFont="1" applyFill="1" applyBorder="1"/>
    <xf numFmtId="3" fontId="6" fillId="8" borderId="3" xfId="5" applyNumberFormat="1" applyFont="1" applyFill="1" applyBorder="1"/>
    <xf numFmtId="0" fontId="6" fillId="8" borderId="4" xfId="0" applyFont="1" applyFill="1" applyBorder="1"/>
    <xf numFmtId="3" fontId="6" fillId="8" borderId="6" xfId="0" applyNumberFormat="1" applyFont="1" applyFill="1" applyBorder="1"/>
    <xf numFmtId="0" fontId="29" fillId="0" borderId="12" xfId="0" applyFont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12" fillId="2" borderId="12" xfId="6" applyFont="1" applyFill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top" wrapText="1"/>
    </xf>
    <xf numFmtId="0" fontId="13" fillId="0" borderId="3" xfId="6" applyFont="1" applyBorder="1" applyAlignment="1">
      <alignment horizontal="center" wrapText="1"/>
    </xf>
    <xf numFmtId="0" fontId="8" fillId="2" borderId="3" xfId="6" applyFont="1" applyFill="1" applyBorder="1" applyAlignment="1">
      <alignment horizontal="center" vertical="center" wrapText="1"/>
    </xf>
    <xf numFmtId="0" fontId="12" fillId="2" borderId="3" xfId="6" applyFont="1" applyFill="1" applyBorder="1" applyAlignment="1">
      <alignment horizontal="center" vertical="center" wrapText="1"/>
    </xf>
    <xf numFmtId="4" fontId="12" fillId="0" borderId="3" xfId="6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 wrapText="1"/>
    </xf>
    <xf numFmtId="0" fontId="13" fillId="0" borderId="7" xfId="6" applyFont="1" applyFill="1" applyBorder="1" applyAlignment="1">
      <alignment horizontal="center" vertical="center" wrapText="1"/>
    </xf>
    <xf numFmtId="0" fontId="13" fillId="7" borderId="13" xfId="6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3" fillId="7" borderId="9" xfId="6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8" fillId="0" borderId="13" xfId="6" applyFont="1" applyFill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/>
    </xf>
    <xf numFmtId="0" fontId="8" fillId="7" borderId="13" xfId="6" applyFont="1" applyFill="1" applyBorder="1" applyAlignment="1">
      <alignment horizontal="center" vertical="center"/>
    </xf>
    <xf numFmtId="0" fontId="8" fillId="0" borderId="13" xfId="6" applyFont="1" applyBorder="1" applyAlignment="1">
      <alignment horizontal="center" vertical="center"/>
    </xf>
    <xf numFmtId="0" fontId="8" fillId="7" borderId="9" xfId="6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3" fontId="8" fillId="0" borderId="4" xfId="0" applyNumberFormat="1" applyFont="1" applyFill="1" applyBorder="1" applyAlignment="1">
      <alignment horizontal="center" vertical="center" wrapText="1" readingOrder="1"/>
    </xf>
    <xf numFmtId="0" fontId="30" fillId="0" borderId="12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/>
    </xf>
    <xf numFmtId="4" fontId="28" fillId="0" borderId="4" xfId="1" applyNumberFormat="1" applyFont="1" applyFill="1" applyBorder="1" applyAlignment="1">
      <alignment horizontal="center" vertical="center" wrapText="1"/>
    </xf>
    <xf numFmtId="4" fontId="28" fillId="0" borderId="6" xfId="1" applyNumberFormat="1" applyFont="1" applyFill="1" applyBorder="1" applyAlignment="1">
      <alignment horizontal="center" vertical="center" wrapText="1"/>
    </xf>
    <xf numFmtId="4" fontId="28" fillId="0" borderId="8" xfId="1" applyNumberFormat="1" applyFont="1" applyFill="1" applyBorder="1" applyAlignment="1">
      <alignment horizontal="center" vertical="center" wrapText="1"/>
    </xf>
    <xf numFmtId="4" fontId="28" fillId="2" borderId="4" xfId="1" applyNumberFormat="1" applyFont="1" applyFill="1" applyBorder="1" applyAlignment="1">
      <alignment horizontal="center" vertical="center" wrapText="1"/>
    </xf>
    <xf numFmtId="4" fontId="28" fillId="2" borderId="6" xfId="1" applyNumberFormat="1" applyFont="1" applyFill="1" applyBorder="1" applyAlignment="1">
      <alignment horizontal="center" vertical="center" wrapText="1"/>
    </xf>
    <xf numFmtId="0" fontId="28" fillId="0" borderId="8" xfId="3" applyNumberFormat="1" applyFont="1" applyFill="1" applyBorder="1" applyAlignment="1">
      <alignment horizontal="left" vertical="top" wrapText="1"/>
    </xf>
    <xf numFmtId="0" fontId="28" fillId="0" borderId="6" xfId="3" applyNumberFormat="1" applyFont="1" applyFill="1" applyBorder="1" applyAlignment="1">
      <alignment horizontal="left" vertical="top" wrapText="1"/>
    </xf>
    <xf numFmtId="4" fontId="26" fillId="0" borderId="7" xfId="1" applyNumberFormat="1" applyFont="1" applyFill="1" applyBorder="1" applyAlignment="1">
      <alignment horizontal="center" vertical="center" wrapText="1"/>
    </xf>
    <xf numFmtId="4" fontId="26" fillId="0" borderId="9" xfId="1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3" xfId="4"/>
    <cellStyle name="Обычный 2" xfId="5"/>
    <cellStyle name="Обычный 2 2" xfId="7"/>
    <cellStyle name="Обычный 3" xfId="1"/>
    <cellStyle name="Обычный 4" xfId="6"/>
    <cellStyle name="Обычный 6" xfId="9"/>
    <cellStyle name="Обычный 8" xfId="8"/>
    <cellStyle name="Обычный_итого ОПМП" xfId="2"/>
    <cellStyle name="Обычный_Лист2" xfId="3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1;&#1073;&#1094;&#1086;&#1074;&#1072;%20&#1084;&#1083;/&#1058;&#1055;%20&#1050;&#1054;&#1052;&#1048;&#1057;&#1057;&#1048;&#1071;%202022/&#1079;&#1072;&#1089;&#1077;&#1076;&#1072;&#1085;&#1080;&#1077;%2027%20&#1086;&#1090;%2000.12.2022/&#1042;&#1052;&#1055;%20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1;&#1073;&#1094;&#1086;&#1074;&#1072;%20&#1084;&#1083;/&#1058;&#1055;%20&#1050;&#1054;&#1052;&#1048;&#1057;&#1057;&#1048;&#1071;%202023/&#1040;&#1082;&#1090;&#1091;&#1072;&#1083;&#1080;&#1079;&#1072;&#1094;&#1080;&#1103;%20&#1058;&#1057;%20&#1080;%20&#1056;&#1077;&#1075;&#1083;&#1072;&#1084;&#1077;&#1085;&#1090;&#1086;&#1074;/&#1058;&#1057;%20&#1085;&#1072;%202023&#1075;/&#1055;&#1088;&#1080;&#1083;&#1086;&#1078;&#1077;&#1085;&#1080;&#1103;%20&#1082;%20&#1058;&#1057;%20&#1085;&#1072;%202023&#1075;%20-%20&#1080;&#1079;&#1084;%207%20&#1086;&#1090;%2031.07.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2022 ВМП по МО"/>
      <sheetName val="Приложение к ТС 2023"/>
    </sheetNames>
    <sheetDataSet>
      <sheetData sheetId="0" refreshError="1"/>
      <sheetData sheetId="1" refreshError="1">
        <row r="2">
          <cell r="B2" t="str">
            <v>№ группы ВМП</v>
          </cell>
          <cell r="C2" t="str">
            <v>Федеральный норматив финансовых затрат  по ПГГ</v>
          </cell>
          <cell r="D2" t="str">
            <v>Доля норматива для прим Кдиф 1,105</v>
          </cell>
          <cell r="E2" t="str">
            <v xml:space="preserve">Тариф на 2023г. </v>
          </cell>
        </row>
        <row r="3">
          <cell r="B3">
            <v>1</v>
          </cell>
          <cell r="C3">
            <v>149270</v>
          </cell>
          <cell r="D3">
            <v>0.34</v>
          </cell>
          <cell r="E3">
            <v>154598.94</v>
          </cell>
        </row>
        <row r="4">
          <cell r="B4">
            <v>2</v>
          </cell>
          <cell r="C4">
            <v>226663</v>
          </cell>
          <cell r="D4">
            <v>0.39</v>
          </cell>
          <cell r="E4">
            <v>235944.85</v>
          </cell>
        </row>
        <row r="5">
          <cell r="B5">
            <v>3</v>
          </cell>
          <cell r="C5">
            <v>155640</v>
          </cell>
          <cell r="D5">
            <v>0.22</v>
          </cell>
          <cell r="E5">
            <v>159235.28</v>
          </cell>
        </row>
        <row r="6">
          <cell r="B6">
            <v>4</v>
          </cell>
          <cell r="C6">
            <v>174719</v>
          </cell>
          <cell r="D6">
            <v>0.31</v>
          </cell>
          <cell r="E6">
            <v>180406.1</v>
          </cell>
        </row>
        <row r="7">
          <cell r="B7">
            <v>5</v>
          </cell>
          <cell r="C7">
            <v>514006</v>
          </cell>
          <cell r="D7">
            <v>7.0000000000000007E-2</v>
          </cell>
          <cell r="E7">
            <v>517783.94</v>
          </cell>
        </row>
        <row r="8">
          <cell r="B8">
            <v>6</v>
          </cell>
          <cell r="C8">
            <v>305847</v>
          </cell>
          <cell r="D8">
            <v>0.5</v>
          </cell>
          <cell r="E8">
            <v>321903.96999999997</v>
          </cell>
        </row>
        <row r="9">
          <cell r="B9">
            <v>7</v>
          </cell>
          <cell r="C9">
            <v>118225</v>
          </cell>
          <cell r="D9">
            <v>0.34</v>
          </cell>
          <cell r="E9">
            <v>122445.63</v>
          </cell>
        </row>
        <row r="10">
          <cell r="B10">
            <v>8</v>
          </cell>
          <cell r="C10">
            <v>623703</v>
          </cell>
          <cell r="D10">
            <v>0.49</v>
          </cell>
          <cell r="E10">
            <v>655792.52</v>
          </cell>
        </row>
        <row r="11">
          <cell r="B11">
            <v>9</v>
          </cell>
          <cell r="C11">
            <v>1827887</v>
          </cell>
          <cell r="D11">
            <v>0.28000000000000003</v>
          </cell>
          <cell r="E11">
            <v>1881626.88</v>
          </cell>
        </row>
        <row r="12">
          <cell r="B12">
            <v>10</v>
          </cell>
          <cell r="C12">
            <v>188927</v>
          </cell>
          <cell r="D12">
            <v>0.25</v>
          </cell>
          <cell r="E12">
            <v>193886.33</v>
          </cell>
        </row>
        <row r="13">
          <cell r="B13">
            <v>11</v>
          </cell>
          <cell r="C13">
            <v>289032</v>
          </cell>
          <cell r="D13">
            <v>0.2</v>
          </cell>
          <cell r="E13">
            <v>295101.67</v>
          </cell>
        </row>
        <row r="14">
          <cell r="B14">
            <v>12</v>
          </cell>
          <cell r="C14">
            <v>185045</v>
          </cell>
          <cell r="D14">
            <v>0.18</v>
          </cell>
          <cell r="E14">
            <v>188542.35</v>
          </cell>
        </row>
        <row r="15">
          <cell r="B15">
            <v>13</v>
          </cell>
          <cell r="C15">
            <v>265852</v>
          </cell>
          <cell r="D15">
            <v>0.17</v>
          </cell>
          <cell r="E15">
            <v>270597.46000000002</v>
          </cell>
        </row>
        <row r="16">
          <cell r="B16">
            <v>14</v>
          </cell>
          <cell r="C16">
            <v>342474</v>
          </cell>
          <cell r="D16">
            <v>0.38</v>
          </cell>
          <cell r="E16">
            <v>356138.71</v>
          </cell>
        </row>
        <row r="17">
          <cell r="B17">
            <v>15</v>
          </cell>
          <cell r="C17">
            <v>461361</v>
          </cell>
          <cell r="D17">
            <v>0.28999999999999998</v>
          </cell>
          <cell r="E17">
            <v>475409.44</v>
          </cell>
        </row>
        <row r="18">
          <cell r="B18">
            <v>16</v>
          </cell>
          <cell r="C18">
            <v>290737</v>
          </cell>
          <cell r="D18">
            <v>0.22</v>
          </cell>
          <cell r="E18">
            <v>297453.02</v>
          </cell>
        </row>
        <row r="19">
          <cell r="B19">
            <v>17</v>
          </cell>
          <cell r="C19">
            <v>590590</v>
          </cell>
          <cell r="D19">
            <v>0.31</v>
          </cell>
          <cell r="E19">
            <v>609813.69999999995</v>
          </cell>
        </row>
        <row r="20">
          <cell r="B20">
            <v>18</v>
          </cell>
          <cell r="C20">
            <v>220860</v>
          </cell>
          <cell r="D20">
            <v>0.27</v>
          </cell>
          <cell r="E20">
            <v>227121.38</v>
          </cell>
        </row>
        <row r="21">
          <cell r="B21">
            <v>19</v>
          </cell>
          <cell r="C21">
            <v>116510</v>
          </cell>
          <cell r="D21">
            <v>0.55000000000000004</v>
          </cell>
          <cell r="E21">
            <v>123238.45</v>
          </cell>
        </row>
        <row r="22">
          <cell r="B22">
            <v>20</v>
          </cell>
          <cell r="C22">
            <v>157802</v>
          </cell>
          <cell r="D22">
            <v>0.37</v>
          </cell>
          <cell r="E22">
            <v>163932.60999999999</v>
          </cell>
        </row>
        <row r="23">
          <cell r="B23">
            <v>21</v>
          </cell>
          <cell r="C23">
            <v>449414</v>
          </cell>
          <cell r="D23">
            <v>0.23</v>
          </cell>
          <cell r="E23">
            <v>460267.35</v>
          </cell>
        </row>
        <row r="24">
          <cell r="B24">
            <v>22</v>
          </cell>
          <cell r="C24">
            <v>83834</v>
          </cell>
          <cell r="D24">
            <v>0.38</v>
          </cell>
          <cell r="E24">
            <v>87178.98</v>
          </cell>
        </row>
        <row r="25">
          <cell r="B25">
            <v>23</v>
          </cell>
          <cell r="C25">
            <v>189795</v>
          </cell>
          <cell r="D25">
            <v>0.36</v>
          </cell>
          <cell r="E25">
            <v>196969.25</v>
          </cell>
        </row>
        <row r="26">
          <cell r="B26">
            <v>24</v>
          </cell>
          <cell r="C26">
            <v>252718</v>
          </cell>
          <cell r="D26">
            <v>0.35</v>
          </cell>
          <cell r="E26">
            <v>262005.39</v>
          </cell>
        </row>
        <row r="27">
          <cell r="B27">
            <v>25</v>
          </cell>
          <cell r="C27">
            <v>132398</v>
          </cell>
          <cell r="D27">
            <v>0.26</v>
          </cell>
          <cell r="E27">
            <v>136012.47</v>
          </cell>
        </row>
        <row r="28">
          <cell r="B28">
            <v>26</v>
          </cell>
          <cell r="C28">
            <v>78623</v>
          </cell>
          <cell r="D28">
            <v>0.2</v>
          </cell>
          <cell r="E28">
            <v>80274.080000000002</v>
          </cell>
        </row>
        <row r="29">
          <cell r="B29">
            <v>27</v>
          </cell>
          <cell r="C29">
            <v>150466</v>
          </cell>
          <cell r="D29">
            <v>0.45</v>
          </cell>
          <cell r="E29">
            <v>157575.51999999999</v>
          </cell>
        </row>
        <row r="30">
          <cell r="B30">
            <v>28</v>
          </cell>
          <cell r="C30">
            <v>70775</v>
          </cell>
          <cell r="D30">
            <v>0.35</v>
          </cell>
          <cell r="E30">
            <v>73375.98</v>
          </cell>
        </row>
        <row r="31">
          <cell r="B31">
            <v>29</v>
          </cell>
          <cell r="C31">
            <v>102860</v>
          </cell>
          <cell r="D31">
            <v>0.35</v>
          </cell>
          <cell r="E31">
            <v>106640.11</v>
          </cell>
        </row>
        <row r="32">
          <cell r="B32">
            <v>30</v>
          </cell>
          <cell r="C32">
            <v>107163</v>
          </cell>
          <cell r="D32">
            <v>2E-3</v>
          </cell>
          <cell r="E32">
            <v>107185.5</v>
          </cell>
        </row>
        <row r="33">
          <cell r="B33">
            <v>31</v>
          </cell>
          <cell r="C33">
            <v>97040</v>
          </cell>
          <cell r="D33">
            <v>0.39</v>
          </cell>
          <cell r="E33">
            <v>101013.79</v>
          </cell>
        </row>
        <row r="34">
          <cell r="B34">
            <v>32</v>
          </cell>
          <cell r="C34">
            <v>200897</v>
          </cell>
          <cell r="D34">
            <v>0.23</v>
          </cell>
          <cell r="E34">
            <v>205748.66</v>
          </cell>
        </row>
        <row r="35">
          <cell r="B35">
            <v>33</v>
          </cell>
          <cell r="C35">
            <v>115261</v>
          </cell>
          <cell r="D35">
            <v>0.34</v>
          </cell>
          <cell r="E35">
            <v>119375.82</v>
          </cell>
        </row>
        <row r="36">
          <cell r="B36">
            <v>34</v>
          </cell>
          <cell r="C36">
            <v>199272</v>
          </cell>
          <cell r="D36">
            <v>0.22</v>
          </cell>
          <cell r="E36">
            <v>203875.18</v>
          </cell>
        </row>
        <row r="37">
          <cell r="B37">
            <v>35</v>
          </cell>
          <cell r="C37">
            <v>198387</v>
          </cell>
          <cell r="D37">
            <v>0.19</v>
          </cell>
          <cell r="E37">
            <v>202344.82</v>
          </cell>
        </row>
        <row r="38">
          <cell r="B38">
            <v>36</v>
          </cell>
          <cell r="C38">
            <v>154450</v>
          </cell>
          <cell r="D38">
            <v>0.36</v>
          </cell>
          <cell r="E38">
            <v>160288.21</v>
          </cell>
        </row>
        <row r="39">
          <cell r="B39">
            <v>37</v>
          </cell>
          <cell r="C39">
            <v>185214</v>
          </cell>
          <cell r="D39">
            <v>0.56000000000000005</v>
          </cell>
          <cell r="E39">
            <v>196104.58</v>
          </cell>
        </row>
        <row r="40">
          <cell r="B40">
            <v>38</v>
          </cell>
          <cell r="C40">
            <v>214756</v>
          </cell>
          <cell r="D40">
            <v>0.5</v>
          </cell>
          <cell r="E40">
            <v>226030.69</v>
          </cell>
        </row>
        <row r="41">
          <cell r="B41">
            <v>39</v>
          </cell>
          <cell r="C41">
            <v>244136</v>
          </cell>
          <cell r="D41">
            <v>0.44</v>
          </cell>
          <cell r="E41">
            <v>255415.08</v>
          </cell>
        </row>
        <row r="42">
          <cell r="B42">
            <v>40</v>
          </cell>
          <cell r="C42">
            <v>137762</v>
          </cell>
          <cell r="D42">
            <v>0.54</v>
          </cell>
          <cell r="E42">
            <v>145573.10999999999</v>
          </cell>
        </row>
        <row r="43">
          <cell r="B43">
            <v>41</v>
          </cell>
          <cell r="C43">
            <v>167354</v>
          </cell>
          <cell r="D43">
            <v>0.46</v>
          </cell>
          <cell r="E43">
            <v>175437.2</v>
          </cell>
        </row>
        <row r="44">
          <cell r="B44">
            <v>42</v>
          </cell>
          <cell r="C44">
            <v>209573</v>
          </cell>
          <cell r="D44">
            <v>0.34</v>
          </cell>
          <cell r="E44">
            <v>217054.76</v>
          </cell>
        </row>
        <row r="45">
          <cell r="B45">
            <v>43</v>
          </cell>
          <cell r="C45">
            <v>129747</v>
          </cell>
          <cell r="D45">
            <v>0.2</v>
          </cell>
          <cell r="E45">
            <v>132471.69</v>
          </cell>
        </row>
        <row r="46">
          <cell r="B46">
            <v>44</v>
          </cell>
          <cell r="C46">
            <v>154258</v>
          </cell>
          <cell r="D46">
            <v>0.17</v>
          </cell>
          <cell r="E46">
            <v>157011.51</v>
          </cell>
        </row>
        <row r="47">
          <cell r="B47">
            <v>45</v>
          </cell>
          <cell r="C47">
            <v>191926</v>
          </cell>
          <cell r="D47">
            <v>0.14000000000000001</v>
          </cell>
          <cell r="E47">
            <v>194747.31</v>
          </cell>
        </row>
        <row r="48">
          <cell r="B48">
            <v>46</v>
          </cell>
          <cell r="C48">
            <v>273416</v>
          </cell>
          <cell r="D48">
            <v>0.1</v>
          </cell>
          <cell r="E48">
            <v>276286.87</v>
          </cell>
        </row>
        <row r="49">
          <cell r="B49">
            <v>47</v>
          </cell>
          <cell r="C49">
            <v>298371</v>
          </cell>
          <cell r="D49">
            <v>0.1</v>
          </cell>
          <cell r="E49">
            <v>301503.90000000002</v>
          </cell>
        </row>
        <row r="50">
          <cell r="B50">
            <v>48</v>
          </cell>
          <cell r="C50">
            <v>327854</v>
          </cell>
          <cell r="D50">
            <v>0.09</v>
          </cell>
          <cell r="E50">
            <v>330952.21999999997</v>
          </cell>
        </row>
        <row r="51">
          <cell r="B51">
            <v>49</v>
          </cell>
          <cell r="C51">
            <v>162154</v>
          </cell>
          <cell r="D51">
            <v>0.17</v>
          </cell>
          <cell r="E51">
            <v>165048.45000000001</v>
          </cell>
        </row>
        <row r="52">
          <cell r="B52">
            <v>50</v>
          </cell>
          <cell r="C52">
            <v>302578</v>
          </cell>
          <cell r="D52">
            <v>0.15</v>
          </cell>
          <cell r="E52">
            <v>307343.59999999998</v>
          </cell>
        </row>
        <row r="53">
          <cell r="B53">
            <v>51</v>
          </cell>
          <cell r="C53">
            <v>240444</v>
          </cell>
          <cell r="D53">
            <v>0.38</v>
          </cell>
          <cell r="E53">
            <v>250037.72</v>
          </cell>
        </row>
        <row r="54">
          <cell r="B54">
            <v>52</v>
          </cell>
          <cell r="C54">
            <v>770187</v>
          </cell>
          <cell r="D54">
            <v>0.17</v>
          </cell>
          <cell r="E54">
            <v>783934.84</v>
          </cell>
        </row>
        <row r="55">
          <cell r="B55">
            <v>53</v>
          </cell>
          <cell r="C55">
            <v>415101</v>
          </cell>
          <cell r="D55">
            <v>0.52</v>
          </cell>
          <cell r="E55">
            <v>437765.51</v>
          </cell>
        </row>
        <row r="56">
          <cell r="B56">
            <v>54</v>
          </cell>
          <cell r="C56">
            <v>167250</v>
          </cell>
          <cell r="D56">
            <v>0.18</v>
          </cell>
          <cell r="E56">
            <v>170411.03</v>
          </cell>
        </row>
        <row r="57">
          <cell r="B57">
            <v>55</v>
          </cell>
          <cell r="C57">
            <v>291572</v>
          </cell>
          <cell r="D57">
            <v>0.15</v>
          </cell>
          <cell r="E57">
            <v>296164.26</v>
          </cell>
        </row>
        <row r="58">
          <cell r="B58">
            <v>56</v>
          </cell>
          <cell r="C58">
            <v>156563</v>
          </cell>
          <cell r="D58">
            <v>0.25</v>
          </cell>
          <cell r="E58">
            <v>160672.78</v>
          </cell>
        </row>
        <row r="59">
          <cell r="B59">
            <v>57</v>
          </cell>
          <cell r="C59">
            <v>319018</v>
          </cell>
          <cell r="D59">
            <v>0.33</v>
          </cell>
          <cell r="E59">
            <v>330071.96999999997</v>
          </cell>
        </row>
        <row r="60">
          <cell r="B60">
            <v>58</v>
          </cell>
          <cell r="C60">
            <v>185111</v>
          </cell>
          <cell r="D60">
            <v>0.2</v>
          </cell>
          <cell r="E60">
            <v>188998.33</v>
          </cell>
        </row>
        <row r="61">
          <cell r="B61">
            <v>59</v>
          </cell>
          <cell r="C61">
            <v>245582</v>
          </cell>
          <cell r="D61">
            <v>0.45</v>
          </cell>
          <cell r="E61">
            <v>257185.75</v>
          </cell>
        </row>
        <row r="62">
          <cell r="B62">
            <v>60</v>
          </cell>
          <cell r="C62">
            <v>396727</v>
          </cell>
          <cell r="D62">
            <v>0.09</v>
          </cell>
          <cell r="E62">
            <v>400476.07</v>
          </cell>
        </row>
        <row r="63">
          <cell r="B63">
            <v>61</v>
          </cell>
          <cell r="C63">
            <v>110511</v>
          </cell>
          <cell r="D63">
            <v>0.28999999999999998</v>
          </cell>
          <cell r="E63">
            <v>113876.06</v>
          </cell>
        </row>
        <row r="64">
          <cell r="B64">
            <v>62</v>
          </cell>
          <cell r="C64">
            <v>162790</v>
          </cell>
          <cell r="D64">
            <v>0.32</v>
          </cell>
          <cell r="E64">
            <v>168259.74</v>
          </cell>
        </row>
        <row r="65">
          <cell r="B65">
            <v>63</v>
          </cell>
          <cell r="C65">
            <v>193718</v>
          </cell>
          <cell r="D65">
            <v>0.2</v>
          </cell>
          <cell r="E65">
            <v>197786.08</v>
          </cell>
        </row>
        <row r="66">
          <cell r="B66">
            <v>64</v>
          </cell>
          <cell r="C66">
            <v>208916</v>
          </cell>
          <cell r="D66">
            <v>0.27</v>
          </cell>
          <cell r="E66">
            <v>214838.77</v>
          </cell>
        </row>
        <row r="67">
          <cell r="B67">
            <v>65</v>
          </cell>
          <cell r="C67">
            <v>144051</v>
          </cell>
          <cell r="D67">
            <v>0.32</v>
          </cell>
          <cell r="E67">
            <v>148891.10999999999</v>
          </cell>
        </row>
        <row r="68">
          <cell r="B68">
            <v>66</v>
          </cell>
          <cell r="C68">
            <v>216961</v>
          </cell>
          <cell r="D68">
            <v>0.17</v>
          </cell>
          <cell r="E68">
            <v>220833.75</v>
          </cell>
        </row>
        <row r="69">
          <cell r="B69">
            <v>67</v>
          </cell>
          <cell r="C69">
            <v>119595</v>
          </cell>
          <cell r="D69">
            <v>0.32</v>
          </cell>
          <cell r="E69">
            <v>123613.39</v>
          </cell>
        </row>
        <row r="70">
          <cell r="C70">
            <v>17131699</v>
          </cell>
          <cell r="E70">
            <v>17635902.469999999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8 "/>
      <sheetName val="7"/>
      <sheetName val="6.3"/>
      <sheetName val="6.2"/>
      <sheetName val="6.1"/>
      <sheetName val="5.3"/>
      <sheetName val="5.2"/>
      <sheetName val="5.1"/>
      <sheetName val="4"/>
      <sheetName val="3.5"/>
      <sheetName val="3.4"/>
      <sheetName val="3.3"/>
      <sheetName val="3.2"/>
      <sheetName val="3.1"/>
      <sheetName val="2.20"/>
      <sheetName val="2.19"/>
      <sheetName val="2.18"/>
      <sheetName val="2.17"/>
      <sheetName val="2.16"/>
      <sheetName val="2.15"/>
      <sheetName val="2.14"/>
      <sheetName val="2.13"/>
      <sheetName val="2.12"/>
      <sheetName val="2.11"/>
      <sheetName val="2.10"/>
      <sheetName val="2.9"/>
      <sheetName val="2.8"/>
      <sheetName val="2.7"/>
      <sheetName val="2.6"/>
      <sheetName val="2.5 "/>
      <sheetName val="2.4"/>
      <sheetName val="2.3"/>
      <sheetName val="2.2"/>
      <sheetName val="2.1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E21">
            <v>609813.69999999995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view="pageBreakPreview" zoomScaleNormal="100" zoomScaleSheetLayoutView="100" workbookViewId="0">
      <selection activeCell="F41" sqref="F41"/>
    </sheetView>
  </sheetViews>
  <sheetFormatPr defaultColWidth="9" defaultRowHeight="12.75" x14ac:dyDescent="0.2"/>
  <cols>
    <col min="1" max="1" width="24.5703125" style="149" customWidth="1"/>
    <col min="2" max="2" width="96.28515625" style="150" customWidth="1"/>
    <col min="3" max="16384" width="9" style="148"/>
  </cols>
  <sheetData>
    <row r="1" spans="1:2" ht="27" customHeight="1" x14ac:dyDescent="0.2">
      <c r="A1" s="213" t="s">
        <v>384</v>
      </c>
      <c r="B1" s="213"/>
    </row>
    <row r="2" spans="1:2" x14ac:dyDescent="0.2">
      <c r="A2" s="161" t="s">
        <v>382</v>
      </c>
      <c r="B2" s="161" t="s">
        <v>383</v>
      </c>
    </row>
    <row r="3" spans="1:2" ht="25.5" x14ac:dyDescent="0.2">
      <c r="A3" s="151" t="s">
        <v>351</v>
      </c>
      <c r="B3" s="164" t="s">
        <v>394</v>
      </c>
    </row>
    <row r="4" spans="1:2" ht="25.5" x14ac:dyDescent="0.2">
      <c r="A4" s="151" t="s">
        <v>266</v>
      </c>
      <c r="B4" s="165" t="s">
        <v>395</v>
      </c>
    </row>
    <row r="5" spans="1:2" ht="25.5" x14ac:dyDescent="0.2">
      <c r="A5" s="151" t="s">
        <v>257</v>
      </c>
      <c r="B5" s="164" t="s">
        <v>396</v>
      </c>
    </row>
    <row r="6" spans="1:2" x14ac:dyDescent="0.2">
      <c r="A6" s="151" t="s">
        <v>352</v>
      </c>
      <c r="B6" s="164" t="s">
        <v>397</v>
      </c>
    </row>
    <row r="7" spans="1:2" ht="25.5" x14ac:dyDescent="0.2">
      <c r="A7" s="151" t="s">
        <v>260</v>
      </c>
      <c r="B7" s="166" t="s">
        <v>441</v>
      </c>
    </row>
    <row r="8" spans="1:2" ht="25.5" x14ac:dyDescent="0.2">
      <c r="A8" s="151" t="s">
        <v>353</v>
      </c>
      <c r="B8" s="164" t="s">
        <v>354</v>
      </c>
    </row>
    <row r="9" spans="1:2" ht="25.5" x14ac:dyDescent="0.2">
      <c r="A9" s="151" t="s">
        <v>355</v>
      </c>
      <c r="B9" s="164" t="s">
        <v>356</v>
      </c>
    </row>
    <row r="10" spans="1:2" ht="25.5" x14ac:dyDescent="0.2">
      <c r="A10" s="151" t="s">
        <v>357</v>
      </c>
      <c r="B10" s="164" t="s">
        <v>437</v>
      </c>
    </row>
    <row r="11" spans="1:2" ht="25.5" x14ac:dyDescent="0.2">
      <c r="A11" s="151" t="s">
        <v>358</v>
      </c>
      <c r="B11" s="166" t="s">
        <v>436</v>
      </c>
    </row>
    <row r="12" spans="1:2" x14ac:dyDescent="0.2">
      <c r="A12" s="151" t="s">
        <v>261</v>
      </c>
      <c r="B12" s="164" t="s">
        <v>398</v>
      </c>
    </row>
    <row r="13" spans="1:2" x14ac:dyDescent="0.2">
      <c r="A13" s="151" t="s">
        <v>423</v>
      </c>
      <c r="B13" s="164" t="s">
        <v>424</v>
      </c>
    </row>
    <row r="14" spans="1:2" ht="25.5" x14ac:dyDescent="0.2">
      <c r="A14" s="151" t="s">
        <v>359</v>
      </c>
      <c r="B14" s="164" t="s">
        <v>399</v>
      </c>
    </row>
    <row r="15" spans="1:2" ht="25.5" x14ac:dyDescent="0.2">
      <c r="A15" s="151" t="s">
        <v>360</v>
      </c>
      <c r="B15" s="164" t="s">
        <v>400</v>
      </c>
    </row>
    <row r="16" spans="1:2" x14ac:dyDescent="0.2">
      <c r="A16" s="151" t="s">
        <v>118</v>
      </c>
      <c r="B16" s="164" t="s">
        <v>401</v>
      </c>
    </row>
    <row r="17" spans="1:2" ht="25.5" x14ac:dyDescent="0.2">
      <c r="A17" s="151" t="s">
        <v>112</v>
      </c>
      <c r="B17" s="164" t="s">
        <v>402</v>
      </c>
    </row>
    <row r="18" spans="1:2" x14ac:dyDescent="0.2">
      <c r="A18" s="151" t="s">
        <v>117</v>
      </c>
      <c r="B18" s="164" t="s">
        <v>438</v>
      </c>
    </row>
    <row r="19" spans="1:2" ht="25.5" x14ac:dyDescent="0.2">
      <c r="A19" s="151" t="s">
        <v>345</v>
      </c>
      <c r="B19" s="164" t="s">
        <v>403</v>
      </c>
    </row>
    <row r="20" spans="1:2" x14ac:dyDescent="0.2">
      <c r="A20" s="151" t="s">
        <v>113</v>
      </c>
      <c r="B20" s="164" t="s">
        <v>404</v>
      </c>
    </row>
    <row r="21" spans="1:2" x14ac:dyDescent="0.2">
      <c r="A21" s="151" t="s">
        <v>116</v>
      </c>
      <c r="B21" s="164" t="s">
        <v>405</v>
      </c>
    </row>
    <row r="22" spans="1:2" x14ac:dyDescent="0.2">
      <c r="A22" s="151" t="s">
        <v>115</v>
      </c>
      <c r="B22" s="164" t="s">
        <v>406</v>
      </c>
    </row>
    <row r="23" spans="1:2" ht="25.5" x14ac:dyDescent="0.2">
      <c r="A23" s="151" t="s">
        <v>361</v>
      </c>
      <c r="B23" s="164" t="s">
        <v>407</v>
      </c>
    </row>
    <row r="24" spans="1:2" x14ac:dyDescent="0.2">
      <c r="A24" s="151" t="s">
        <v>362</v>
      </c>
      <c r="B24" s="164" t="s">
        <v>408</v>
      </c>
    </row>
    <row r="25" spans="1:2" ht="26.25" customHeight="1" x14ac:dyDescent="0.2">
      <c r="A25" s="151" t="s">
        <v>363</v>
      </c>
      <c r="B25" s="164" t="s">
        <v>409</v>
      </c>
    </row>
    <row r="26" spans="1:2" x14ac:dyDescent="0.2">
      <c r="A26" s="151" t="s">
        <v>364</v>
      </c>
      <c r="B26" s="164" t="s">
        <v>410</v>
      </c>
    </row>
    <row r="27" spans="1:2" ht="25.5" x14ac:dyDescent="0.2">
      <c r="A27" s="151" t="s">
        <v>365</v>
      </c>
      <c r="B27" s="164" t="s">
        <v>431</v>
      </c>
    </row>
    <row r="28" spans="1:2" x14ac:dyDescent="0.2">
      <c r="A28" s="151" t="s">
        <v>366</v>
      </c>
      <c r="B28" s="164" t="s">
        <v>411</v>
      </c>
    </row>
    <row r="29" spans="1:2" ht="25.5" x14ac:dyDescent="0.2">
      <c r="A29" s="151" t="s">
        <v>341</v>
      </c>
      <c r="B29" s="164" t="s">
        <v>412</v>
      </c>
    </row>
    <row r="30" spans="1:2" ht="25.5" x14ac:dyDescent="0.2">
      <c r="A30" s="151" t="s">
        <v>342</v>
      </c>
      <c r="B30" s="164" t="s">
        <v>413</v>
      </c>
    </row>
    <row r="31" spans="1:2" ht="25.5" x14ac:dyDescent="0.2">
      <c r="A31" s="151" t="s">
        <v>344</v>
      </c>
      <c r="B31" s="164" t="s">
        <v>414</v>
      </c>
    </row>
    <row r="32" spans="1:2" ht="25.5" x14ac:dyDescent="0.2">
      <c r="A32" s="151" t="s">
        <v>343</v>
      </c>
      <c r="B32" s="164" t="s">
        <v>415</v>
      </c>
    </row>
    <row r="33" spans="1:2" s="169" customFormat="1" ht="63.75" x14ac:dyDescent="0.2">
      <c r="A33" s="167" t="s">
        <v>367</v>
      </c>
      <c r="B33" s="168" t="s">
        <v>439</v>
      </c>
    </row>
    <row r="34" spans="1:2" x14ac:dyDescent="0.2">
      <c r="A34" s="151" t="s">
        <v>368</v>
      </c>
      <c r="B34" s="164" t="s">
        <v>416</v>
      </c>
    </row>
    <row r="35" spans="1:2" x14ac:dyDescent="0.2">
      <c r="A35" s="151" t="s">
        <v>369</v>
      </c>
      <c r="B35" s="164" t="s">
        <v>417</v>
      </c>
    </row>
    <row r="36" spans="1:2" x14ac:dyDescent="0.2">
      <c r="A36" s="151" t="s">
        <v>370</v>
      </c>
      <c r="B36" s="164" t="s">
        <v>418</v>
      </c>
    </row>
    <row r="37" spans="1:2" ht="25.5" x14ac:dyDescent="0.2">
      <c r="A37" s="151" t="s">
        <v>347</v>
      </c>
      <c r="B37" s="164" t="s">
        <v>419</v>
      </c>
    </row>
    <row r="38" spans="1:2" ht="25.5" x14ac:dyDescent="0.2">
      <c r="A38" s="151" t="s">
        <v>348</v>
      </c>
      <c r="B38" s="164" t="s">
        <v>426</v>
      </c>
    </row>
    <row r="39" spans="1:2" ht="25.5" x14ac:dyDescent="0.2">
      <c r="A39" s="151" t="s">
        <v>350</v>
      </c>
      <c r="B39" s="164" t="s">
        <v>427</v>
      </c>
    </row>
    <row r="40" spans="1:2" ht="30.75" customHeight="1" x14ac:dyDescent="0.2">
      <c r="A40" s="151" t="s">
        <v>349</v>
      </c>
      <c r="B40" s="164" t="s">
        <v>428</v>
      </c>
    </row>
    <row r="41" spans="1:2" s="171" customFormat="1" ht="63.75" x14ac:dyDescent="0.2">
      <c r="A41" s="170" t="s">
        <v>371</v>
      </c>
      <c r="B41" s="168" t="s">
        <v>439</v>
      </c>
    </row>
    <row r="42" spans="1:2" x14ac:dyDescent="0.2">
      <c r="A42" s="151" t="s">
        <v>372</v>
      </c>
      <c r="B42" s="164" t="s">
        <v>420</v>
      </c>
    </row>
    <row r="43" spans="1:2" x14ac:dyDescent="0.2">
      <c r="A43" s="151" t="s">
        <v>373</v>
      </c>
      <c r="B43" s="164" t="s">
        <v>432</v>
      </c>
    </row>
    <row r="44" spans="1:2" ht="25.5" x14ac:dyDescent="0.2">
      <c r="A44" s="151" t="s">
        <v>440</v>
      </c>
      <c r="B44" s="164" t="s">
        <v>374</v>
      </c>
    </row>
    <row r="45" spans="1:2" ht="25.5" x14ac:dyDescent="0.2">
      <c r="A45" s="151" t="s">
        <v>376</v>
      </c>
      <c r="B45" s="165" t="s">
        <v>421</v>
      </c>
    </row>
    <row r="46" spans="1:2" x14ac:dyDescent="0.2">
      <c r="A46" s="151" t="s">
        <v>377</v>
      </c>
      <c r="B46" s="172" t="s">
        <v>375</v>
      </c>
    </row>
    <row r="47" spans="1:2" x14ac:dyDescent="0.2">
      <c r="A47" s="151" t="s">
        <v>378</v>
      </c>
      <c r="B47" s="164" t="s">
        <v>422</v>
      </c>
    </row>
  </sheetData>
  <mergeCells count="1">
    <mergeCell ref="A1:B1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194"/>
  <sheetViews>
    <sheetView view="pageBreakPreview" topLeftCell="A40" zoomScaleNormal="100" zoomScaleSheetLayoutView="100" workbookViewId="0">
      <selection activeCell="I8" sqref="I8"/>
    </sheetView>
  </sheetViews>
  <sheetFormatPr defaultColWidth="17.5703125" defaultRowHeight="15.75" x14ac:dyDescent="0.25"/>
  <cols>
    <col min="1" max="1" width="3.85546875" style="25" customWidth="1"/>
    <col min="2" max="2" width="29.42578125" style="26" customWidth="1"/>
    <col min="3" max="3" width="35.5703125" style="27" customWidth="1"/>
    <col min="4" max="4" width="11.7109375" style="28" customWidth="1"/>
    <col min="5" max="5" width="15.140625" style="29" customWidth="1"/>
    <col min="6" max="6" width="15.140625" style="83" hidden="1" customWidth="1"/>
    <col min="7" max="7" width="19.7109375" style="84" customWidth="1"/>
    <col min="8" max="8" width="8.28515625" style="28" customWidth="1"/>
    <col min="9" max="9" width="15.28515625" style="28" bestFit="1" customWidth="1"/>
    <col min="10" max="10" width="17.5703125" style="29"/>
    <col min="11" max="256" width="17.5703125" style="28"/>
    <col min="257" max="257" width="5.5703125" style="28" customWidth="1"/>
    <col min="258" max="258" width="39.140625" style="28" customWidth="1"/>
    <col min="259" max="259" width="0" style="28" hidden="1" customWidth="1"/>
    <col min="260" max="260" width="19" style="28" customWidth="1"/>
    <col min="261" max="261" width="13" style="28" customWidth="1"/>
    <col min="262" max="262" width="18.42578125" style="28" customWidth="1"/>
    <col min="263" max="263" width="19.7109375" style="28" customWidth="1"/>
    <col min="264" max="512" width="17.5703125" style="28"/>
    <col min="513" max="513" width="5.5703125" style="28" customWidth="1"/>
    <col min="514" max="514" width="39.140625" style="28" customWidth="1"/>
    <col min="515" max="515" width="0" style="28" hidden="1" customWidth="1"/>
    <col min="516" max="516" width="19" style="28" customWidth="1"/>
    <col min="517" max="517" width="13" style="28" customWidth="1"/>
    <col min="518" max="518" width="18.42578125" style="28" customWidth="1"/>
    <col min="519" max="519" width="19.7109375" style="28" customWidth="1"/>
    <col min="520" max="768" width="17.5703125" style="28"/>
    <col min="769" max="769" width="5.5703125" style="28" customWidth="1"/>
    <col min="770" max="770" width="39.140625" style="28" customWidth="1"/>
    <col min="771" max="771" width="0" style="28" hidden="1" customWidth="1"/>
    <col min="772" max="772" width="19" style="28" customWidth="1"/>
    <col min="773" max="773" width="13" style="28" customWidth="1"/>
    <col min="774" max="774" width="18.42578125" style="28" customWidth="1"/>
    <col min="775" max="775" width="19.7109375" style="28" customWidth="1"/>
    <col min="776" max="1024" width="17.5703125" style="28"/>
    <col min="1025" max="1025" width="5.5703125" style="28" customWidth="1"/>
    <col min="1026" max="1026" width="39.140625" style="28" customWidth="1"/>
    <col min="1027" max="1027" width="0" style="28" hidden="1" customWidth="1"/>
    <col min="1028" max="1028" width="19" style="28" customWidth="1"/>
    <col min="1029" max="1029" width="13" style="28" customWidth="1"/>
    <col min="1030" max="1030" width="18.42578125" style="28" customWidth="1"/>
    <col min="1031" max="1031" width="19.7109375" style="28" customWidth="1"/>
    <col min="1032" max="1280" width="17.5703125" style="28"/>
    <col min="1281" max="1281" width="5.5703125" style="28" customWidth="1"/>
    <col min="1282" max="1282" width="39.140625" style="28" customWidth="1"/>
    <col min="1283" max="1283" width="0" style="28" hidden="1" customWidth="1"/>
    <col min="1284" max="1284" width="19" style="28" customWidth="1"/>
    <col min="1285" max="1285" width="13" style="28" customWidth="1"/>
    <col min="1286" max="1286" width="18.42578125" style="28" customWidth="1"/>
    <col min="1287" max="1287" width="19.7109375" style="28" customWidth="1"/>
    <col min="1288" max="1536" width="17.5703125" style="28"/>
    <col min="1537" max="1537" width="5.5703125" style="28" customWidth="1"/>
    <col min="1538" max="1538" width="39.140625" style="28" customWidth="1"/>
    <col min="1539" max="1539" width="0" style="28" hidden="1" customWidth="1"/>
    <col min="1540" max="1540" width="19" style="28" customWidth="1"/>
    <col min="1541" max="1541" width="13" style="28" customWidth="1"/>
    <col min="1542" max="1542" width="18.42578125" style="28" customWidth="1"/>
    <col min="1543" max="1543" width="19.7109375" style="28" customWidth="1"/>
    <col min="1544" max="1792" width="17.5703125" style="28"/>
    <col min="1793" max="1793" width="5.5703125" style="28" customWidth="1"/>
    <col min="1794" max="1794" width="39.140625" style="28" customWidth="1"/>
    <col min="1795" max="1795" width="0" style="28" hidden="1" customWidth="1"/>
    <col min="1796" max="1796" width="19" style="28" customWidth="1"/>
    <col min="1797" max="1797" width="13" style="28" customWidth="1"/>
    <col min="1798" max="1798" width="18.42578125" style="28" customWidth="1"/>
    <col min="1799" max="1799" width="19.7109375" style="28" customWidth="1"/>
    <col min="1800" max="2048" width="17.5703125" style="28"/>
    <col min="2049" max="2049" width="5.5703125" style="28" customWidth="1"/>
    <col min="2050" max="2050" width="39.140625" style="28" customWidth="1"/>
    <col min="2051" max="2051" width="0" style="28" hidden="1" customWidth="1"/>
    <col min="2052" max="2052" width="19" style="28" customWidth="1"/>
    <col min="2053" max="2053" width="13" style="28" customWidth="1"/>
    <col min="2054" max="2054" width="18.42578125" style="28" customWidth="1"/>
    <col min="2055" max="2055" width="19.7109375" style="28" customWidth="1"/>
    <col min="2056" max="2304" width="17.5703125" style="28"/>
    <col min="2305" max="2305" width="5.5703125" style="28" customWidth="1"/>
    <col min="2306" max="2306" width="39.140625" style="28" customWidth="1"/>
    <col min="2307" max="2307" width="0" style="28" hidden="1" customWidth="1"/>
    <col min="2308" max="2308" width="19" style="28" customWidth="1"/>
    <col min="2309" max="2309" width="13" style="28" customWidth="1"/>
    <col min="2310" max="2310" width="18.42578125" style="28" customWidth="1"/>
    <col min="2311" max="2311" width="19.7109375" style="28" customWidth="1"/>
    <col min="2312" max="2560" width="17.5703125" style="28"/>
    <col min="2561" max="2561" width="5.5703125" style="28" customWidth="1"/>
    <col min="2562" max="2562" width="39.140625" style="28" customWidth="1"/>
    <col min="2563" max="2563" width="0" style="28" hidden="1" customWidth="1"/>
    <col min="2564" max="2564" width="19" style="28" customWidth="1"/>
    <col min="2565" max="2565" width="13" style="28" customWidth="1"/>
    <col min="2566" max="2566" width="18.42578125" style="28" customWidth="1"/>
    <col min="2567" max="2567" width="19.7109375" style="28" customWidth="1"/>
    <col min="2568" max="2816" width="17.5703125" style="28"/>
    <col min="2817" max="2817" width="5.5703125" style="28" customWidth="1"/>
    <col min="2818" max="2818" width="39.140625" style="28" customWidth="1"/>
    <col min="2819" max="2819" width="0" style="28" hidden="1" customWidth="1"/>
    <col min="2820" max="2820" width="19" style="28" customWidth="1"/>
    <col min="2821" max="2821" width="13" style="28" customWidth="1"/>
    <col min="2822" max="2822" width="18.42578125" style="28" customWidth="1"/>
    <col min="2823" max="2823" width="19.7109375" style="28" customWidth="1"/>
    <col min="2824" max="3072" width="17.5703125" style="28"/>
    <col min="3073" max="3073" width="5.5703125" style="28" customWidth="1"/>
    <col min="3074" max="3074" width="39.140625" style="28" customWidth="1"/>
    <col min="3075" max="3075" width="0" style="28" hidden="1" customWidth="1"/>
    <col min="3076" max="3076" width="19" style="28" customWidth="1"/>
    <col min="3077" max="3077" width="13" style="28" customWidth="1"/>
    <col min="3078" max="3078" width="18.42578125" style="28" customWidth="1"/>
    <col min="3079" max="3079" width="19.7109375" style="28" customWidth="1"/>
    <col min="3080" max="3328" width="17.5703125" style="28"/>
    <col min="3329" max="3329" width="5.5703125" style="28" customWidth="1"/>
    <col min="3330" max="3330" width="39.140625" style="28" customWidth="1"/>
    <col min="3331" max="3331" width="0" style="28" hidden="1" customWidth="1"/>
    <col min="3332" max="3332" width="19" style="28" customWidth="1"/>
    <col min="3333" max="3333" width="13" style="28" customWidth="1"/>
    <col min="3334" max="3334" width="18.42578125" style="28" customWidth="1"/>
    <col min="3335" max="3335" width="19.7109375" style="28" customWidth="1"/>
    <col min="3336" max="3584" width="17.5703125" style="28"/>
    <col min="3585" max="3585" width="5.5703125" style="28" customWidth="1"/>
    <col min="3586" max="3586" width="39.140625" style="28" customWidth="1"/>
    <col min="3587" max="3587" width="0" style="28" hidden="1" customWidth="1"/>
    <col min="3588" max="3588" width="19" style="28" customWidth="1"/>
    <col min="3589" max="3589" width="13" style="28" customWidth="1"/>
    <col min="3590" max="3590" width="18.42578125" style="28" customWidth="1"/>
    <col min="3591" max="3591" width="19.7109375" style="28" customWidth="1"/>
    <col min="3592" max="3840" width="17.5703125" style="28"/>
    <col min="3841" max="3841" width="5.5703125" style="28" customWidth="1"/>
    <col min="3842" max="3842" width="39.140625" style="28" customWidth="1"/>
    <col min="3843" max="3843" width="0" style="28" hidden="1" customWidth="1"/>
    <col min="3844" max="3844" width="19" style="28" customWidth="1"/>
    <col min="3845" max="3845" width="13" style="28" customWidth="1"/>
    <col min="3846" max="3846" width="18.42578125" style="28" customWidth="1"/>
    <col min="3847" max="3847" width="19.7109375" style="28" customWidth="1"/>
    <col min="3848" max="4096" width="17.5703125" style="28"/>
    <col min="4097" max="4097" width="5.5703125" style="28" customWidth="1"/>
    <col min="4098" max="4098" width="39.140625" style="28" customWidth="1"/>
    <col min="4099" max="4099" width="0" style="28" hidden="1" customWidth="1"/>
    <col min="4100" max="4100" width="19" style="28" customWidth="1"/>
    <col min="4101" max="4101" width="13" style="28" customWidth="1"/>
    <col min="4102" max="4102" width="18.42578125" style="28" customWidth="1"/>
    <col min="4103" max="4103" width="19.7109375" style="28" customWidth="1"/>
    <col min="4104" max="4352" width="17.5703125" style="28"/>
    <col min="4353" max="4353" width="5.5703125" style="28" customWidth="1"/>
    <col min="4354" max="4354" width="39.140625" style="28" customWidth="1"/>
    <col min="4355" max="4355" width="0" style="28" hidden="1" customWidth="1"/>
    <col min="4356" max="4356" width="19" style="28" customWidth="1"/>
    <col min="4357" max="4357" width="13" style="28" customWidth="1"/>
    <col min="4358" max="4358" width="18.42578125" style="28" customWidth="1"/>
    <col min="4359" max="4359" width="19.7109375" style="28" customWidth="1"/>
    <col min="4360" max="4608" width="17.5703125" style="28"/>
    <col min="4609" max="4609" width="5.5703125" style="28" customWidth="1"/>
    <col min="4610" max="4610" width="39.140625" style="28" customWidth="1"/>
    <col min="4611" max="4611" width="0" style="28" hidden="1" customWidth="1"/>
    <col min="4612" max="4612" width="19" style="28" customWidth="1"/>
    <col min="4613" max="4613" width="13" style="28" customWidth="1"/>
    <col min="4614" max="4614" width="18.42578125" style="28" customWidth="1"/>
    <col min="4615" max="4615" width="19.7109375" style="28" customWidth="1"/>
    <col min="4616" max="4864" width="17.5703125" style="28"/>
    <col min="4865" max="4865" width="5.5703125" style="28" customWidth="1"/>
    <col min="4866" max="4866" width="39.140625" style="28" customWidth="1"/>
    <col min="4867" max="4867" width="0" style="28" hidden="1" customWidth="1"/>
    <col min="4868" max="4868" width="19" style="28" customWidth="1"/>
    <col min="4869" max="4869" width="13" style="28" customWidth="1"/>
    <col min="4870" max="4870" width="18.42578125" style="28" customWidth="1"/>
    <col min="4871" max="4871" width="19.7109375" style="28" customWidth="1"/>
    <col min="4872" max="5120" width="17.5703125" style="28"/>
    <col min="5121" max="5121" width="5.5703125" style="28" customWidth="1"/>
    <col min="5122" max="5122" width="39.140625" style="28" customWidth="1"/>
    <col min="5123" max="5123" width="0" style="28" hidden="1" customWidth="1"/>
    <col min="5124" max="5124" width="19" style="28" customWidth="1"/>
    <col min="5125" max="5125" width="13" style="28" customWidth="1"/>
    <col min="5126" max="5126" width="18.42578125" style="28" customWidth="1"/>
    <col min="5127" max="5127" width="19.7109375" style="28" customWidth="1"/>
    <col min="5128" max="5376" width="17.5703125" style="28"/>
    <col min="5377" max="5377" width="5.5703125" style="28" customWidth="1"/>
    <col min="5378" max="5378" width="39.140625" style="28" customWidth="1"/>
    <col min="5379" max="5379" width="0" style="28" hidden="1" customWidth="1"/>
    <col min="5380" max="5380" width="19" style="28" customWidth="1"/>
    <col min="5381" max="5381" width="13" style="28" customWidth="1"/>
    <col min="5382" max="5382" width="18.42578125" style="28" customWidth="1"/>
    <col min="5383" max="5383" width="19.7109375" style="28" customWidth="1"/>
    <col min="5384" max="5632" width="17.5703125" style="28"/>
    <col min="5633" max="5633" width="5.5703125" style="28" customWidth="1"/>
    <col min="5634" max="5634" width="39.140625" style="28" customWidth="1"/>
    <col min="5635" max="5635" width="0" style="28" hidden="1" customWidth="1"/>
    <col min="5636" max="5636" width="19" style="28" customWidth="1"/>
    <col min="5637" max="5637" width="13" style="28" customWidth="1"/>
    <col min="5638" max="5638" width="18.42578125" style="28" customWidth="1"/>
    <col min="5639" max="5639" width="19.7109375" style="28" customWidth="1"/>
    <col min="5640" max="5888" width="17.5703125" style="28"/>
    <col min="5889" max="5889" width="5.5703125" style="28" customWidth="1"/>
    <col min="5890" max="5890" width="39.140625" style="28" customWidth="1"/>
    <col min="5891" max="5891" width="0" style="28" hidden="1" customWidth="1"/>
    <col min="5892" max="5892" width="19" style="28" customWidth="1"/>
    <col min="5893" max="5893" width="13" style="28" customWidth="1"/>
    <col min="5894" max="5894" width="18.42578125" style="28" customWidth="1"/>
    <col min="5895" max="5895" width="19.7109375" style="28" customWidth="1"/>
    <col min="5896" max="6144" width="17.5703125" style="28"/>
    <col min="6145" max="6145" width="5.5703125" style="28" customWidth="1"/>
    <col min="6146" max="6146" width="39.140625" style="28" customWidth="1"/>
    <col min="6147" max="6147" width="0" style="28" hidden="1" customWidth="1"/>
    <col min="6148" max="6148" width="19" style="28" customWidth="1"/>
    <col min="6149" max="6149" width="13" style="28" customWidth="1"/>
    <col min="6150" max="6150" width="18.42578125" style="28" customWidth="1"/>
    <col min="6151" max="6151" width="19.7109375" style="28" customWidth="1"/>
    <col min="6152" max="6400" width="17.5703125" style="28"/>
    <col min="6401" max="6401" width="5.5703125" style="28" customWidth="1"/>
    <col min="6402" max="6402" width="39.140625" style="28" customWidth="1"/>
    <col min="6403" max="6403" width="0" style="28" hidden="1" customWidth="1"/>
    <col min="6404" max="6404" width="19" style="28" customWidth="1"/>
    <col min="6405" max="6405" width="13" style="28" customWidth="1"/>
    <col min="6406" max="6406" width="18.42578125" style="28" customWidth="1"/>
    <col min="6407" max="6407" width="19.7109375" style="28" customWidth="1"/>
    <col min="6408" max="6656" width="17.5703125" style="28"/>
    <col min="6657" max="6657" width="5.5703125" style="28" customWidth="1"/>
    <col min="6658" max="6658" width="39.140625" style="28" customWidth="1"/>
    <col min="6659" max="6659" width="0" style="28" hidden="1" customWidth="1"/>
    <col min="6660" max="6660" width="19" style="28" customWidth="1"/>
    <col min="6661" max="6661" width="13" style="28" customWidth="1"/>
    <col min="6662" max="6662" width="18.42578125" style="28" customWidth="1"/>
    <col min="6663" max="6663" width="19.7109375" style="28" customWidth="1"/>
    <col min="6664" max="6912" width="17.5703125" style="28"/>
    <col min="6913" max="6913" width="5.5703125" style="28" customWidth="1"/>
    <col min="6914" max="6914" width="39.140625" style="28" customWidth="1"/>
    <col min="6915" max="6915" width="0" style="28" hidden="1" customWidth="1"/>
    <col min="6916" max="6916" width="19" style="28" customWidth="1"/>
    <col min="6917" max="6917" width="13" style="28" customWidth="1"/>
    <col min="6918" max="6918" width="18.42578125" style="28" customWidth="1"/>
    <col min="6919" max="6919" width="19.7109375" style="28" customWidth="1"/>
    <col min="6920" max="7168" width="17.5703125" style="28"/>
    <col min="7169" max="7169" width="5.5703125" style="28" customWidth="1"/>
    <col min="7170" max="7170" width="39.140625" style="28" customWidth="1"/>
    <col min="7171" max="7171" width="0" style="28" hidden="1" customWidth="1"/>
    <col min="7172" max="7172" width="19" style="28" customWidth="1"/>
    <col min="7173" max="7173" width="13" style="28" customWidth="1"/>
    <col min="7174" max="7174" width="18.42578125" style="28" customWidth="1"/>
    <col min="7175" max="7175" width="19.7109375" style="28" customWidth="1"/>
    <col min="7176" max="7424" width="17.5703125" style="28"/>
    <col min="7425" max="7425" width="5.5703125" style="28" customWidth="1"/>
    <col min="7426" max="7426" width="39.140625" style="28" customWidth="1"/>
    <col min="7427" max="7427" width="0" style="28" hidden="1" customWidth="1"/>
    <col min="7428" max="7428" width="19" style="28" customWidth="1"/>
    <col min="7429" max="7429" width="13" style="28" customWidth="1"/>
    <col min="7430" max="7430" width="18.42578125" style="28" customWidth="1"/>
    <col min="7431" max="7431" width="19.7109375" style="28" customWidth="1"/>
    <col min="7432" max="7680" width="17.5703125" style="28"/>
    <col min="7681" max="7681" width="5.5703125" style="28" customWidth="1"/>
    <col min="7682" max="7682" width="39.140625" style="28" customWidth="1"/>
    <col min="7683" max="7683" width="0" style="28" hidden="1" customWidth="1"/>
    <col min="7684" max="7684" width="19" style="28" customWidth="1"/>
    <col min="7685" max="7685" width="13" style="28" customWidth="1"/>
    <col min="7686" max="7686" width="18.42578125" style="28" customWidth="1"/>
    <col min="7687" max="7687" width="19.7109375" style="28" customWidth="1"/>
    <col min="7688" max="7936" width="17.5703125" style="28"/>
    <col min="7937" max="7937" width="5.5703125" style="28" customWidth="1"/>
    <col min="7938" max="7938" width="39.140625" style="28" customWidth="1"/>
    <col min="7939" max="7939" width="0" style="28" hidden="1" customWidth="1"/>
    <col min="7940" max="7940" width="19" style="28" customWidth="1"/>
    <col min="7941" max="7941" width="13" style="28" customWidth="1"/>
    <col min="7942" max="7942" width="18.42578125" style="28" customWidth="1"/>
    <col min="7943" max="7943" width="19.7109375" style="28" customWidth="1"/>
    <col min="7944" max="8192" width="17.5703125" style="28"/>
    <col min="8193" max="8193" width="5.5703125" style="28" customWidth="1"/>
    <col min="8194" max="8194" width="39.140625" style="28" customWidth="1"/>
    <col min="8195" max="8195" width="0" style="28" hidden="1" customWidth="1"/>
    <col min="8196" max="8196" width="19" style="28" customWidth="1"/>
    <col min="8197" max="8197" width="13" style="28" customWidth="1"/>
    <col min="8198" max="8198" width="18.42578125" style="28" customWidth="1"/>
    <col min="8199" max="8199" width="19.7109375" style="28" customWidth="1"/>
    <col min="8200" max="8448" width="17.5703125" style="28"/>
    <col min="8449" max="8449" width="5.5703125" style="28" customWidth="1"/>
    <col min="8450" max="8450" width="39.140625" style="28" customWidth="1"/>
    <col min="8451" max="8451" width="0" style="28" hidden="1" customWidth="1"/>
    <col min="8452" max="8452" width="19" style="28" customWidth="1"/>
    <col min="8453" max="8453" width="13" style="28" customWidth="1"/>
    <col min="8454" max="8454" width="18.42578125" style="28" customWidth="1"/>
    <col min="8455" max="8455" width="19.7109375" style="28" customWidth="1"/>
    <col min="8456" max="8704" width="17.5703125" style="28"/>
    <col min="8705" max="8705" width="5.5703125" style="28" customWidth="1"/>
    <col min="8706" max="8706" width="39.140625" style="28" customWidth="1"/>
    <col min="8707" max="8707" width="0" style="28" hidden="1" customWidth="1"/>
    <col min="8708" max="8708" width="19" style="28" customWidth="1"/>
    <col min="8709" max="8709" width="13" style="28" customWidth="1"/>
    <col min="8710" max="8710" width="18.42578125" style="28" customWidth="1"/>
    <col min="8711" max="8711" width="19.7109375" style="28" customWidth="1"/>
    <col min="8712" max="8960" width="17.5703125" style="28"/>
    <col min="8961" max="8961" width="5.5703125" style="28" customWidth="1"/>
    <col min="8962" max="8962" width="39.140625" style="28" customWidth="1"/>
    <col min="8963" max="8963" width="0" style="28" hidden="1" customWidth="1"/>
    <col min="8964" max="8964" width="19" style="28" customWidth="1"/>
    <col min="8965" max="8965" width="13" style="28" customWidth="1"/>
    <col min="8966" max="8966" width="18.42578125" style="28" customWidth="1"/>
    <col min="8967" max="8967" width="19.7109375" style="28" customWidth="1"/>
    <col min="8968" max="9216" width="17.5703125" style="28"/>
    <col min="9217" max="9217" width="5.5703125" style="28" customWidth="1"/>
    <col min="9218" max="9218" width="39.140625" style="28" customWidth="1"/>
    <col min="9219" max="9219" width="0" style="28" hidden="1" customWidth="1"/>
    <col min="9220" max="9220" width="19" style="28" customWidth="1"/>
    <col min="9221" max="9221" width="13" style="28" customWidth="1"/>
    <col min="9222" max="9222" width="18.42578125" style="28" customWidth="1"/>
    <col min="9223" max="9223" width="19.7109375" style="28" customWidth="1"/>
    <col min="9224" max="9472" width="17.5703125" style="28"/>
    <col min="9473" max="9473" width="5.5703125" style="28" customWidth="1"/>
    <col min="9474" max="9474" width="39.140625" style="28" customWidth="1"/>
    <col min="9475" max="9475" width="0" style="28" hidden="1" customWidth="1"/>
    <col min="9476" max="9476" width="19" style="28" customWidth="1"/>
    <col min="9477" max="9477" width="13" style="28" customWidth="1"/>
    <col min="9478" max="9478" width="18.42578125" style="28" customWidth="1"/>
    <col min="9479" max="9479" width="19.7109375" style="28" customWidth="1"/>
    <col min="9480" max="9728" width="17.5703125" style="28"/>
    <col min="9729" max="9729" width="5.5703125" style="28" customWidth="1"/>
    <col min="9730" max="9730" width="39.140625" style="28" customWidth="1"/>
    <col min="9731" max="9731" width="0" style="28" hidden="1" customWidth="1"/>
    <col min="9732" max="9732" width="19" style="28" customWidth="1"/>
    <col min="9733" max="9733" width="13" style="28" customWidth="1"/>
    <col min="9734" max="9734" width="18.42578125" style="28" customWidth="1"/>
    <col min="9735" max="9735" width="19.7109375" style="28" customWidth="1"/>
    <col min="9736" max="9984" width="17.5703125" style="28"/>
    <col min="9985" max="9985" width="5.5703125" style="28" customWidth="1"/>
    <col min="9986" max="9986" width="39.140625" style="28" customWidth="1"/>
    <col min="9987" max="9987" width="0" style="28" hidden="1" customWidth="1"/>
    <col min="9988" max="9988" width="19" style="28" customWidth="1"/>
    <col min="9989" max="9989" width="13" style="28" customWidth="1"/>
    <col min="9990" max="9990" width="18.42578125" style="28" customWidth="1"/>
    <col min="9991" max="9991" width="19.7109375" style="28" customWidth="1"/>
    <col min="9992" max="10240" width="17.5703125" style="28"/>
    <col min="10241" max="10241" width="5.5703125" style="28" customWidth="1"/>
    <col min="10242" max="10242" width="39.140625" style="28" customWidth="1"/>
    <col min="10243" max="10243" width="0" style="28" hidden="1" customWidth="1"/>
    <col min="10244" max="10244" width="19" style="28" customWidth="1"/>
    <col min="10245" max="10245" width="13" style="28" customWidth="1"/>
    <col min="10246" max="10246" width="18.42578125" style="28" customWidth="1"/>
    <col min="10247" max="10247" width="19.7109375" style="28" customWidth="1"/>
    <col min="10248" max="10496" width="17.5703125" style="28"/>
    <col min="10497" max="10497" width="5.5703125" style="28" customWidth="1"/>
    <col min="10498" max="10498" width="39.140625" style="28" customWidth="1"/>
    <col min="10499" max="10499" width="0" style="28" hidden="1" customWidth="1"/>
    <col min="10500" max="10500" width="19" style="28" customWidth="1"/>
    <col min="10501" max="10501" width="13" style="28" customWidth="1"/>
    <col min="10502" max="10502" width="18.42578125" style="28" customWidth="1"/>
    <col min="10503" max="10503" width="19.7109375" style="28" customWidth="1"/>
    <col min="10504" max="10752" width="17.5703125" style="28"/>
    <col min="10753" max="10753" width="5.5703125" style="28" customWidth="1"/>
    <col min="10754" max="10754" width="39.140625" style="28" customWidth="1"/>
    <col min="10755" max="10755" width="0" style="28" hidden="1" customWidth="1"/>
    <col min="10756" max="10756" width="19" style="28" customWidth="1"/>
    <col min="10757" max="10757" width="13" style="28" customWidth="1"/>
    <col min="10758" max="10758" width="18.42578125" style="28" customWidth="1"/>
    <col min="10759" max="10759" width="19.7109375" style="28" customWidth="1"/>
    <col min="10760" max="11008" width="17.5703125" style="28"/>
    <col min="11009" max="11009" width="5.5703125" style="28" customWidth="1"/>
    <col min="11010" max="11010" width="39.140625" style="28" customWidth="1"/>
    <col min="11011" max="11011" width="0" style="28" hidden="1" customWidth="1"/>
    <col min="11012" max="11012" width="19" style="28" customWidth="1"/>
    <col min="11013" max="11013" width="13" style="28" customWidth="1"/>
    <col min="11014" max="11014" width="18.42578125" style="28" customWidth="1"/>
    <col min="11015" max="11015" width="19.7109375" style="28" customWidth="1"/>
    <col min="11016" max="11264" width="17.5703125" style="28"/>
    <col min="11265" max="11265" width="5.5703125" style="28" customWidth="1"/>
    <col min="11266" max="11266" width="39.140625" style="28" customWidth="1"/>
    <col min="11267" max="11267" width="0" style="28" hidden="1" customWidth="1"/>
    <col min="11268" max="11268" width="19" style="28" customWidth="1"/>
    <col min="11269" max="11269" width="13" style="28" customWidth="1"/>
    <col min="11270" max="11270" width="18.42578125" style="28" customWidth="1"/>
    <col min="11271" max="11271" width="19.7109375" style="28" customWidth="1"/>
    <col min="11272" max="11520" width="17.5703125" style="28"/>
    <col min="11521" max="11521" width="5.5703125" style="28" customWidth="1"/>
    <col min="11522" max="11522" width="39.140625" style="28" customWidth="1"/>
    <col min="11523" max="11523" width="0" style="28" hidden="1" customWidth="1"/>
    <col min="11524" max="11524" width="19" style="28" customWidth="1"/>
    <col min="11525" max="11525" width="13" style="28" customWidth="1"/>
    <col min="11526" max="11526" width="18.42578125" style="28" customWidth="1"/>
    <col min="11527" max="11527" width="19.7109375" style="28" customWidth="1"/>
    <col min="11528" max="11776" width="17.5703125" style="28"/>
    <col min="11777" max="11777" width="5.5703125" style="28" customWidth="1"/>
    <col min="11778" max="11778" width="39.140625" style="28" customWidth="1"/>
    <col min="11779" max="11779" width="0" style="28" hidden="1" customWidth="1"/>
    <col min="11780" max="11780" width="19" style="28" customWidth="1"/>
    <col min="11781" max="11781" width="13" style="28" customWidth="1"/>
    <col min="11782" max="11782" width="18.42578125" style="28" customWidth="1"/>
    <col min="11783" max="11783" width="19.7109375" style="28" customWidth="1"/>
    <col min="11784" max="12032" width="17.5703125" style="28"/>
    <col min="12033" max="12033" width="5.5703125" style="28" customWidth="1"/>
    <col min="12034" max="12034" width="39.140625" style="28" customWidth="1"/>
    <col min="12035" max="12035" width="0" style="28" hidden="1" customWidth="1"/>
    <col min="12036" max="12036" width="19" style="28" customWidth="1"/>
    <col min="12037" max="12037" width="13" style="28" customWidth="1"/>
    <col min="12038" max="12038" width="18.42578125" style="28" customWidth="1"/>
    <col min="12039" max="12039" width="19.7109375" style="28" customWidth="1"/>
    <col min="12040" max="12288" width="17.5703125" style="28"/>
    <col min="12289" max="12289" width="5.5703125" style="28" customWidth="1"/>
    <col min="12290" max="12290" width="39.140625" style="28" customWidth="1"/>
    <col min="12291" max="12291" width="0" style="28" hidden="1" customWidth="1"/>
    <col min="12292" max="12292" width="19" style="28" customWidth="1"/>
    <col min="12293" max="12293" width="13" style="28" customWidth="1"/>
    <col min="12294" max="12294" width="18.42578125" style="28" customWidth="1"/>
    <col min="12295" max="12295" width="19.7109375" style="28" customWidth="1"/>
    <col min="12296" max="12544" width="17.5703125" style="28"/>
    <col min="12545" max="12545" width="5.5703125" style="28" customWidth="1"/>
    <col min="12546" max="12546" width="39.140625" style="28" customWidth="1"/>
    <col min="12547" max="12547" width="0" style="28" hidden="1" customWidth="1"/>
    <col min="12548" max="12548" width="19" style="28" customWidth="1"/>
    <col min="12549" max="12549" width="13" style="28" customWidth="1"/>
    <col min="12550" max="12550" width="18.42578125" style="28" customWidth="1"/>
    <col min="12551" max="12551" width="19.7109375" style="28" customWidth="1"/>
    <col min="12552" max="12800" width="17.5703125" style="28"/>
    <col min="12801" max="12801" width="5.5703125" style="28" customWidth="1"/>
    <col min="12802" max="12802" width="39.140625" style="28" customWidth="1"/>
    <col min="12803" max="12803" width="0" style="28" hidden="1" customWidth="1"/>
    <col min="12804" max="12804" width="19" style="28" customWidth="1"/>
    <col min="12805" max="12805" width="13" style="28" customWidth="1"/>
    <col min="12806" max="12806" width="18.42578125" style="28" customWidth="1"/>
    <col min="12807" max="12807" width="19.7109375" style="28" customWidth="1"/>
    <col min="12808" max="13056" width="17.5703125" style="28"/>
    <col min="13057" max="13057" width="5.5703125" style="28" customWidth="1"/>
    <col min="13058" max="13058" width="39.140625" style="28" customWidth="1"/>
    <col min="13059" max="13059" width="0" style="28" hidden="1" customWidth="1"/>
    <col min="13060" max="13060" width="19" style="28" customWidth="1"/>
    <col min="13061" max="13061" width="13" style="28" customWidth="1"/>
    <col min="13062" max="13062" width="18.42578125" style="28" customWidth="1"/>
    <col min="13063" max="13063" width="19.7109375" style="28" customWidth="1"/>
    <col min="13064" max="13312" width="17.5703125" style="28"/>
    <col min="13313" max="13313" width="5.5703125" style="28" customWidth="1"/>
    <col min="13314" max="13314" width="39.140625" style="28" customWidth="1"/>
    <col min="13315" max="13315" width="0" style="28" hidden="1" customWidth="1"/>
    <col min="13316" max="13316" width="19" style="28" customWidth="1"/>
    <col min="13317" max="13317" width="13" style="28" customWidth="1"/>
    <col min="13318" max="13318" width="18.42578125" style="28" customWidth="1"/>
    <col min="13319" max="13319" width="19.7109375" style="28" customWidth="1"/>
    <col min="13320" max="13568" width="17.5703125" style="28"/>
    <col min="13569" max="13569" width="5.5703125" style="28" customWidth="1"/>
    <col min="13570" max="13570" width="39.140625" style="28" customWidth="1"/>
    <col min="13571" max="13571" width="0" style="28" hidden="1" customWidth="1"/>
    <col min="13572" max="13572" width="19" style="28" customWidth="1"/>
    <col min="13573" max="13573" width="13" style="28" customWidth="1"/>
    <col min="13574" max="13574" width="18.42578125" style="28" customWidth="1"/>
    <col min="13575" max="13575" width="19.7109375" style="28" customWidth="1"/>
    <col min="13576" max="13824" width="17.5703125" style="28"/>
    <col min="13825" max="13825" width="5.5703125" style="28" customWidth="1"/>
    <col min="13826" max="13826" width="39.140625" style="28" customWidth="1"/>
    <col min="13827" max="13827" width="0" style="28" hidden="1" customWidth="1"/>
    <col min="13828" max="13828" width="19" style="28" customWidth="1"/>
    <col min="13829" max="13829" width="13" style="28" customWidth="1"/>
    <col min="13830" max="13830" width="18.42578125" style="28" customWidth="1"/>
    <col min="13831" max="13831" width="19.7109375" style="28" customWidth="1"/>
    <col min="13832" max="14080" width="17.5703125" style="28"/>
    <col min="14081" max="14081" width="5.5703125" style="28" customWidth="1"/>
    <col min="14082" max="14082" width="39.140625" style="28" customWidth="1"/>
    <col min="14083" max="14083" width="0" style="28" hidden="1" customWidth="1"/>
    <col min="14084" max="14084" width="19" style="28" customWidth="1"/>
    <col min="14085" max="14085" width="13" style="28" customWidth="1"/>
    <col min="14086" max="14086" width="18.42578125" style="28" customWidth="1"/>
    <col min="14087" max="14087" width="19.7109375" style="28" customWidth="1"/>
    <col min="14088" max="14336" width="17.5703125" style="28"/>
    <col min="14337" max="14337" width="5.5703125" style="28" customWidth="1"/>
    <col min="14338" max="14338" width="39.140625" style="28" customWidth="1"/>
    <col min="14339" max="14339" width="0" style="28" hidden="1" customWidth="1"/>
    <col min="14340" max="14340" width="19" style="28" customWidth="1"/>
    <col min="14341" max="14341" width="13" style="28" customWidth="1"/>
    <col min="14342" max="14342" width="18.42578125" style="28" customWidth="1"/>
    <col min="14343" max="14343" width="19.7109375" style="28" customWidth="1"/>
    <col min="14344" max="14592" width="17.5703125" style="28"/>
    <col min="14593" max="14593" width="5.5703125" style="28" customWidth="1"/>
    <col min="14594" max="14594" width="39.140625" style="28" customWidth="1"/>
    <col min="14595" max="14595" width="0" style="28" hidden="1" customWidth="1"/>
    <col min="14596" max="14596" width="19" style="28" customWidth="1"/>
    <col min="14597" max="14597" width="13" style="28" customWidth="1"/>
    <col min="14598" max="14598" width="18.42578125" style="28" customWidth="1"/>
    <col min="14599" max="14599" width="19.7109375" style="28" customWidth="1"/>
    <col min="14600" max="14848" width="17.5703125" style="28"/>
    <col min="14849" max="14849" width="5.5703125" style="28" customWidth="1"/>
    <col min="14850" max="14850" width="39.140625" style="28" customWidth="1"/>
    <col min="14851" max="14851" width="0" style="28" hidden="1" customWidth="1"/>
    <col min="14852" max="14852" width="19" style="28" customWidth="1"/>
    <col min="14853" max="14853" width="13" style="28" customWidth="1"/>
    <col min="14854" max="14854" width="18.42578125" style="28" customWidth="1"/>
    <col min="14855" max="14855" width="19.7109375" style="28" customWidth="1"/>
    <col min="14856" max="15104" width="17.5703125" style="28"/>
    <col min="15105" max="15105" width="5.5703125" style="28" customWidth="1"/>
    <col min="15106" max="15106" width="39.140625" style="28" customWidth="1"/>
    <col min="15107" max="15107" width="0" style="28" hidden="1" customWidth="1"/>
    <col min="15108" max="15108" width="19" style="28" customWidth="1"/>
    <col min="15109" max="15109" width="13" style="28" customWidth="1"/>
    <col min="15110" max="15110" width="18.42578125" style="28" customWidth="1"/>
    <col min="15111" max="15111" width="19.7109375" style="28" customWidth="1"/>
    <col min="15112" max="15360" width="17.5703125" style="28"/>
    <col min="15361" max="15361" width="5.5703125" style="28" customWidth="1"/>
    <col min="15362" max="15362" width="39.140625" style="28" customWidth="1"/>
    <col min="15363" max="15363" width="0" style="28" hidden="1" customWidth="1"/>
    <col min="15364" max="15364" width="19" style="28" customWidth="1"/>
    <col min="15365" max="15365" width="13" style="28" customWidth="1"/>
    <col min="15366" max="15366" width="18.42578125" style="28" customWidth="1"/>
    <col min="15367" max="15367" width="19.7109375" style="28" customWidth="1"/>
    <col min="15368" max="15616" width="17.5703125" style="28"/>
    <col min="15617" max="15617" width="5.5703125" style="28" customWidth="1"/>
    <col min="15618" max="15618" width="39.140625" style="28" customWidth="1"/>
    <col min="15619" max="15619" width="0" style="28" hidden="1" customWidth="1"/>
    <col min="15620" max="15620" width="19" style="28" customWidth="1"/>
    <col min="15621" max="15621" width="13" style="28" customWidth="1"/>
    <col min="15622" max="15622" width="18.42578125" style="28" customWidth="1"/>
    <col min="15623" max="15623" width="19.7109375" style="28" customWidth="1"/>
    <col min="15624" max="15872" width="17.5703125" style="28"/>
    <col min="15873" max="15873" width="5.5703125" style="28" customWidth="1"/>
    <col min="15874" max="15874" width="39.140625" style="28" customWidth="1"/>
    <col min="15875" max="15875" width="0" style="28" hidden="1" customWidth="1"/>
    <col min="15876" max="15876" width="19" style="28" customWidth="1"/>
    <col min="15877" max="15877" width="13" style="28" customWidth="1"/>
    <col min="15878" max="15878" width="18.42578125" style="28" customWidth="1"/>
    <col min="15879" max="15879" width="19.7109375" style="28" customWidth="1"/>
    <col min="15880" max="16128" width="17.5703125" style="28"/>
    <col min="16129" max="16129" width="5.5703125" style="28" customWidth="1"/>
    <col min="16130" max="16130" width="39.140625" style="28" customWidth="1"/>
    <col min="16131" max="16131" width="0" style="28" hidden="1" customWidth="1"/>
    <col min="16132" max="16132" width="19" style="28" customWidth="1"/>
    <col min="16133" max="16133" width="13" style="28" customWidth="1"/>
    <col min="16134" max="16134" width="18.42578125" style="28" customWidth="1"/>
    <col min="16135" max="16135" width="19.7109375" style="28" customWidth="1"/>
    <col min="16136" max="16384" width="17.5703125" style="28"/>
  </cols>
  <sheetData>
    <row r="1" spans="1:10" s="30" customFormat="1" ht="18.75" x14ac:dyDescent="0.25">
      <c r="A1" s="216" t="s">
        <v>338</v>
      </c>
      <c r="B1" s="216"/>
      <c r="C1" s="216"/>
      <c r="D1" s="216"/>
      <c r="E1" s="216"/>
      <c r="G1" s="31"/>
    </row>
    <row r="2" spans="1:10" s="30" customFormat="1" ht="18.75" x14ac:dyDescent="0.25">
      <c r="A2" s="217" t="s">
        <v>268</v>
      </c>
      <c r="B2" s="218" t="s">
        <v>269</v>
      </c>
      <c r="C2" s="219" t="s">
        <v>270</v>
      </c>
      <c r="D2" s="219" t="s">
        <v>271</v>
      </c>
      <c r="E2" s="220">
        <v>2023</v>
      </c>
      <c r="F2" s="221"/>
      <c r="G2" s="220"/>
      <c r="J2" s="31"/>
    </row>
    <row r="3" spans="1:10" s="35" customFormat="1" ht="45" x14ac:dyDescent="0.25">
      <c r="A3" s="217"/>
      <c r="B3" s="218"/>
      <c r="C3" s="219"/>
      <c r="D3" s="219"/>
      <c r="E3" s="32" t="s">
        <v>272</v>
      </c>
      <c r="F3" s="33" t="s">
        <v>273</v>
      </c>
      <c r="G3" s="34" t="s">
        <v>274</v>
      </c>
      <c r="J3" s="36"/>
    </row>
    <row r="4" spans="1:10" s="43" customFormat="1" ht="12.75" x14ac:dyDescent="0.2">
      <c r="A4" s="37">
        <v>1</v>
      </c>
      <c r="B4" s="38">
        <v>2</v>
      </c>
      <c r="C4" s="39">
        <v>3</v>
      </c>
      <c r="D4" s="39">
        <v>4</v>
      </c>
      <c r="E4" s="40">
        <v>5</v>
      </c>
      <c r="F4" s="41">
        <v>6</v>
      </c>
      <c r="G4" s="42">
        <v>7</v>
      </c>
      <c r="J4" s="44"/>
    </row>
    <row r="5" spans="1:10" s="49" customFormat="1" x14ac:dyDescent="0.25">
      <c r="A5" s="240">
        <v>1</v>
      </c>
      <c r="B5" s="231" t="s">
        <v>275</v>
      </c>
      <c r="C5" s="85" t="s">
        <v>276</v>
      </c>
      <c r="D5" s="45">
        <v>15</v>
      </c>
      <c r="E5" s="46">
        <v>2</v>
      </c>
      <c r="F5" s="47">
        <f>VLOOKUP(D5,'[1]Приложение к ТС 2023'!$B$2:$E$70,4,FALSE)</f>
        <v>475409.44</v>
      </c>
      <c r="G5" s="48">
        <f>E5*F5</f>
        <v>950818.88</v>
      </c>
      <c r="J5" s="50"/>
    </row>
    <row r="6" spans="1:10" s="52" customFormat="1" ht="31.5" x14ac:dyDescent="0.25">
      <c r="A6" s="241"/>
      <c r="B6" s="232"/>
      <c r="C6" s="86" t="s">
        <v>277</v>
      </c>
      <c r="D6" s="87"/>
      <c r="E6" s="88">
        <f>SUM(E5)</f>
        <v>2</v>
      </c>
      <c r="F6" s="51"/>
      <c r="G6" s="89">
        <f>SUM(G5)</f>
        <v>950818.88</v>
      </c>
    </row>
    <row r="7" spans="1:10" s="52" customFormat="1" x14ac:dyDescent="0.25">
      <c r="A7" s="242"/>
      <c r="B7" s="233"/>
      <c r="C7" s="214" t="s">
        <v>278</v>
      </c>
      <c r="D7" s="54">
        <v>37</v>
      </c>
      <c r="E7" s="53">
        <v>195</v>
      </c>
      <c r="F7" s="47">
        <f>VLOOKUP(D7,'[1]Приложение к ТС 2023'!$B$2:$E$70,4,FALSE)</f>
        <v>196104.58</v>
      </c>
      <c r="G7" s="48">
        <f>E7*F7</f>
        <v>38240393.100000001</v>
      </c>
    </row>
    <row r="8" spans="1:10" s="52" customFormat="1" x14ac:dyDescent="0.25">
      <c r="A8" s="242"/>
      <c r="B8" s="233"/>
      <c r="C8" s="239"/>
      <c r="D8" s="54">
        <v>38</v>
      </c>
      <c r="E8" s="53">
        <v>116</v>
      </c>
      <c r="F8" s="47">
        <f>VLOOKUP(D8,'[1]Приложение к ТС 2023'!$B$2:$E$70,4,FALSE)</f>
        <v>226030.69</v>
      </c>
      <c r="G8" s="48">
        <f t="shared" ref="G8:G16" si="0">E8*F8</f>
        <v>26219560.039999999</v>
      </c>
    </row>
    <row r="9" spans="1:10" s="52" customFormat="1" x14ac:dyDescent="0.25">
      <c r="A9" s="242"/>
      <c r="B9" s="233"/>
      <c r="C9" s="239"/>
      <c r="D9" s="54">
        <v>39</v>
      </c>
      <c r="E9" s="53">
        <v>55</v>
      </c>
      <c r="F9" s="47">
        <f>VLOOKUP(D9,'[1]Приложение к ТС 2023'!$B$2:$E$70,4,FALSE)</f>
        <v>255415.08</v>
      </c>
      <c r="G9" s="48">
        <f t="shared" si="0"/>
        <v>14047829.4</v>
      </c>
    </row>
    <row r="10" spans="1:10" s="52" customFormat="1" x14ac:dyDescent="0.25">
      <c r="A10" s="242"/>
      <c r="B10" s="233"/>
      <c r="C10" s="239"/>
      <c r="D10" s="54">
        <v>40</v>
      </c>
      <c r="E10" s="53">
        <v>130</v>
      </c>
      <c r="F10" s="47">
        <f>VLOOKUP(D10,'[1]Приложение к ТС 2023'!$B$2:$E$70,4,FALSE)</f>
        <v>145573.10999999999</v>
      </c>
      <c r="G10" s="48">
        <f t="shared" si="0"/>
        <v>18924504.300000001</v>
      </c>
    </row>
    <row r="11" spans="1:10" s="52" customFormat="1" x14ac:dyDescent="0.25">
      <c r="A11" s="242"/>
      <c r="B11" s="233"/>
      <c r="C11" s="239"/>
      <c r="D11" s="54">
        <v>41</v>
      </c>
      <c r="E11" s="53">
        <v>78</v>
      </c>
      <c r="F11" s="47">
        <f>VLOOKUP(D11,'[1]Приложение к ТС 2023'!$B$2:$E$70,4,FALSE)</f>
        <v>175437.2</v>
      </c>
      <c r="G11" s="48">
        <f t="shared" si="0"/>
        <v>13684101.6</v>
      </c>
    </row>
    <row r="12" spans="1:10" s="52" customFormat="1" x14ac:dyDescent="0.25">
      <c r="A12" s="242"/>
      <c r="B12" s="233"/>
      <c r="C12" s="239"/>
      <c r="D12" s="54">
        <v>42</v>
      </c>
      <c r="E12" s="53">
        <v>29</v>
      </c>
      <c r="F12" s="47">
        <f>VLOOKUP(D12,'[1]Приложение к ТС 2023'!$B$2:$E$70,4,FALSE)</f>
        <v>217054.76</v>
      </c>
      <c r="G12" s="48">
        <f t="shared" si="0"/>
        <v>6294588.04</v>
      </c>
    </row>
    <row r="13" spans="1:10" s="52" customFormat="1" x14ac:dyDescent="0.25">
      <c r="A13" s="242"/>
      <c r="B13" s="233"/>
      <c r="C13" s="239"/>
      <c r="D13" s="54">
        <v>43</v>
      </c>
      <c r="E13" s="53">
        <v>217</v>
      </c>
      <c r="F13" s="47">
        <f>VLOOKUP(D13,'[1]Приложение к ТС 2023'!$B$2:$E$70,4,FALSE)</f>
        <v>132471.69</v>
      </c>
      <c r="G13" s="48">
        <f t="shared" si="0"/>
        <v>28746356.73</v>
      </c>
    </row>
    <row r="14" spans="1:10" s="52" customFormat="1" x14ac:dyDescent="0.25">
      <c r="A14" s="242"/>
      <c r="B14" s="233"/>
      <c r="C14" s="239"/>
      <c r="D14" s="54">
        <v>44</v>
      </c>
      <c r="E14" s="53">
        <v>119</v>
      </c>
      <c r="F14" s="47">
        <f>VLOOKUP(D14,'[1]Приложение к ТС 2023'!$B$2:$E$70,4,FALSE)</f>
        <v>157011.51</v>
      </c>
      <c r="G14" s="48">
        <f t="shared" si="0"/>
        <v>18684369.690000001</v>
      </c>
    </row>
    <row r="15" spans="1:10" s="52" customFormat="1" x14ac:dyDescent="0.25">
      <c r="A15" s="242"/>
      <c r="B15" s="233"/>
      <c r="C15" s="239"/>
      <c r="D15" s="54">
        <v>45</v>
      </c>
      <c r="E15" s="53">
        <v>41</v>
      </c>
      <c r="F15" s="47">
        <f>VLOOKUP(D15,'[1]Приложение к ТС 2023'!$B$2:$E$70,4,FALSE)</f>
        <v>194747.31</v>
      </c>
      <c r="G15" s="48">
        <f t="shared" si="0"/>
        <v>7984639.71</v>
      </c>
    </row>
    <row r="16" spans="1:10" s="52" customFormat="1" x14ac:dyDescent="0.25">
      <c r="A16" s="242"/>
      <c r="B16" s="233"/>
      <c r="C16" s="215"/>
      <c r="D16" s="54">
        <v>52</v>
      </c>
      <c r="E16" s="53">
        <v>21</v>
      </c>
      <c r="F16" s="47">
        <f>VLOOKUP(D16,'[1]Приложение к ТС 2023'!$B$2:$E$70,4,FALSE)</f>
        <v>783934.84</v>
      </c>
      <c r="G16" s="48">
        <f t="shared" si="0"/>
        <v>16462631.640000001</v>
      </c>
    </row>
    <row r="17" spans="1:7" s="52" customFormat="1" ht="31.5" x14ac:dyDescent="0.25">
      <c r="A17" s="241"/>
      <c r="B17" s="232"/>
      <c r="C17" s="86" t="s">
        <v>279</v>
      </c>
      <c r="D17" s="87"/>
      <c r="E17" s="88">
        <f>SUM(E7:E16)</f>
        <v>1001</v>
      </c>
      <c r="F17" s="51"/>
      <c r="G17" s="89">
        <f>SUM(G7:G16)</f>
        <v>189288974.25</v>
      </c>
    </row>
    <row r="18" spans="1:7" s="52" customFormat="1" x14ac:dyDescent="0.25">
      <c r="A18" s="242"/>
      <c r="B18" s="233"/>
      <c r="C18" s="214" t="s">
        <v>280</v>
      </c>
      <c r="D18" s="54">
        <v>63</v>
      </c>
      <c r="E18" s="53">
        <v>15</v>
      </c>
      <c r="F18" s="47">
        <f>VLOOKUP(D18,'[1]Приложение к ТС 2023'!$B$2:$E$70,4,FALSE)</f>
        <v>197786.08</v>
      </c>
      <c r="G18" s="48">
        <f>E18*F18</f>
        <v>2966791.2</v>
      </c>
    </row>
    <row r="19" spans="1:7" s="52" customFormat="1" x14ac:dyDescent="0.25">
      <c r="A19" s="242"/>
      <c r="B19" s="233"/>
      <c r="C19" s="215"/>
      <c r="D19" s="54">
        <v>64</v>
      </c>
      <c r="E19" s="53">
        <v>3</v>
      </c>
      <c r="F19" s="47">
        <f>VLOOKUP(D19,'[1]Приложение к ТС 2023'!$B$2:$E$70,4,FALSE)</f>
        <v>214838.77</v>
      </c>
      <c r="G19" s="48">
        <f>E19*F19</f>
        <v>644516.31000000006</v>
      </c>
    </row>
    <row r="20" spans="1:7" customFormat="1" x14ac:dyDescent="0.25">
      <c r="A20" s="243"/>
      <c r="B20" s="234"/>
      <c r="C20" s="86" t="s">
        <v>281</v>
      </c>
      <c r="D20" s="87"/>
      <c r="E20" s="88">
        <f>SUM(E18:E19)</f>
        <v>18</v>
      </c>
      <c r="F20" s="51"/>
      <c r="G20" s="89">
        <f>SUM(G18:G19)</f>
        <v>3611307.51</v>
      </c>
    </row>
    <row r="21" spans="1:7" customFormat="1" x14ac:dyDescent="0.25">
      <c r="A21" s="222" t="s">
        <v>282</v>
      </c>
      <c r="B21" s="223"/>
      <c r="C21" s="223"/>
      <c r="D21" s="224"/>
      <c r="E21" s="55">
        <f>E6+E17+E20</f>
        <v>1021</v>
      </c>
      <c r="F21" s="56"/>
      <c r="G21" s="57">
        <f>G6+G17+G20</f>
        <v>193851100.63999999</v>
      </c>
    </row>
    <row r="22" spans="1:7" customFormat="1" x14ac:dyDescent="0.25">
      <c r="A22" s="235">
        <v>2</v>
      </c>
      <c r="B22" s="231" t="s">
        <v>433</v>
      </c>
      <c r="C22" s="214" t="s">
        <v>283</v>
      </c>
      <c r="D22" s="54">
        <v>56</v>
      </c>
      <c r="E22" s="53">
        <v>12</v>
      </c>
      <c r="F22" s="47">
        <f>VLOOKUP(D22,'[1]Приложение к ТС 2023'!$B$2:$E$70,4,FALSE)</f>
        <v>160672.78</v>
      </c>
      <c r="G22" s="48">
        <f>E22*F22</f>
        <v>1928073.36</v>
      </c>
    </row>
    <row r="23" spans="1:7" customFormat="1" x14ac:dyDescent="0.25">
      <c r="A23" s="236"/>
      <c r="B23" s="233"/>
      <c r="C23" s="239"/>
      <c r="D23" s="54">
        <v>58</v>
      </c>
      <c r="E23" s="53">
        <v>30</v>
      </c>
      <c r="F23" s="47">
        <v>189581.43</v>
      </c>
      <c r="G23" s="48">
        <f>E23*F23</f>
        <v>5687442.9000000004</v>
      </c>
    </row>
    <row r="24" spans="1:7" customFormat="1" x14ac:dyDescent="0.25">
      <c r="A24" s="236"/>
      <c r="B24" s="233"/>
      <c r="C24" s="215"/>
      <c r="D24" s="54">
        <v>59</v>
      </c>
      <c r="E24" s="53">
        <v>25</v>
      </c>
      <c r="F24" s="47">
        <f>VLOOKUP(D24,'[1]Приложение к ТС 2023'!$B$2:$E$70,4,FALSE)</f>
        <v>257185.75</v>
      </c>
      <c r="G24" s="48">
        <f>E24*F24</f>
        <v>6429643.75</v>
      </c>
    </row>
    <row r="25" spans="1:7" s="58" customFormat="1" ht="31.5" x14ac:dyDescent="0.2">
      <c r="A25" s="237"/>
      <c r="B25" s="232"/>
      <c r="C25" s="86" t="s">
        <v>284</v>
      </c>
      <c r="D25" s="87"/>
      <c r="E25" s="88">
        <f>SUM(E22:E24)</f>
        <v>67</v>
      </c>
      <c r="F25" s="51"/>
      <c r="G25" s="89">
        <f>SUM(G22:G24)</f>
        <v>14045160.01</v>
      </c>
    </row>
    <row r="26" spans="1:7" customFormat="1" x14ac:dyDescent="0.25">
      <c r="A26" s="236"/>
      <c r="B26" s="233"/>
      <c r="C26" s="85" t="s">
        <v>285</v>
      </c>
      <c r="D26" s="54">
        <v>18</v>
      </c>
      <c r="E26" s="53">
        <v>76</v>
      </c>
      <c r="F26" s="47">
        <f>VLOOKUP(D26,'[1]Приложение к ТС 2023'!$B$2:$E$70,4,FALSE)</f>
        <v>227121.38</v>
      </c>
      <c r="G26" s="48">
        <f>E26*F26</f>
        <v>17261224.879999999</v>
      </c>
    </row>
    <row r="27" spans="1:7" s="58" customFormat="1" ht="31.5" x14ac:dyDescent="0.2">
      <c r="A27" s="237"/>
      <c r="B27" s="232"/>
      <c r="C27" s="86" t="s">
        <v>286</v>
      </c>
      <c r="D27" s="87"/>
      <c r="E27" s="88">
        <f>SUM(E26)</f>
        <v>76</v>
      </c>
      <c r="F27" s="51"/>
      <c r="G27" s="89">
        <f>SUM(G26:G26)</f>
        <v>17261224.879999999</v>
      </c>
    </row>
    <row r="28" spans="1:7" customFormat="1" x14ac:dyDescent="0.25">
      <c r="A28" s="236"/>
      <c r="B28" s="233"/>
      <c r="C28" s="214" t="s">
        <v>287</v>
      </c>
      <c r="D28" s="54">
        <v>16</v>
      </c>
      <c r="E28" s="53">
        <v>38</v>
      </c>
      <c r="F28" s="47">
        <f>VLOOKUP(D28,'[1]Приложение к ТС 2023'!$B$2:$E$70,4,FALSE)</f>
        <v>297453.02</v>
      </c>
      <c r="G28" s="48">
        <f>E28*F28</f>
        <v>11303214.76</v>
      </c>
    </row>
    <row r="29" spans="1:7" customFormat="1" x14ac:dyDescent="0.25">
      <c r="A29" s="236"/>
      <c r="B29" s="233"/>
      <c r="C29" s="215"/>
      <c r="D29" s="54">
        <v>17</v>
      </c>
      <c r="E29" s="53">
        <v>2</v>
      </c>
      <c r="F29" s="47">
        <f>'[2]4'!$E$21</f>
        <v>609813.69999999995</v>
      </c>
      <c r="G29" s="48">
        <f>E29*F29</f>
        <v>1219627.3999999999</v>
      </c>
    </row>
    <row r="30" spans="1:7" customFormat="1" ht="31.5" x14ac:dyDescent="0.25">
      <c r="A30" s="237"/>
      <c r="B30" s="232"/>
      <c r="C30" s="86" t="s">
        <v>288</v>
      </c>
      <c r="D30" s="87"/>
      <c r="E30" s="88">
        <f>E28+E29</f>
        <v>40</v>
      </c>
      <c r="F30" s="51"/>
      <c r="G30" s="89">
        <f>G28+G29</f>
        <v>12522842.16</v>
      </c>
    </row>
    <row r="31" spans="1:7" customFormat="1" x14ac:dyDescent="0.25">
      <c r="A31" s="236"/>
      <c r="B31" s="233"/>
      <c r="C31" s="214" t="s">
        <v>278</v>
      </c>
      <c r="D31" s="54">
        <v>37</v>
      </c>
      <c r="E31" s="53">
        <v>192</v>
      </c>
      <c r="F31" s="47">
        <f>VLOOKUP(D31,'[1]Приложение к ТС 2023'!$B$2:$E$70,4,FALSE)</f>
        <v>196104.58</v>
      </c>
      <c r="G31" s="48">
        <f t="shared" ref="G31:G42" si="1">E31*F31</f>
        <v>37652079.359999999</v>
      </c>
    </row>
    <row r="32" spans="1:7" customFormat="1" x14ac:dyDescent="0.25">
      <c r="A32" s="236"/>
      <c r="B32" s="233"/>
      <c r="C32" s="239"/>
      <c r="D32" s="54">
        <v>38</v>
      </c>
      <c r="E32" s="53">
        <v>41</v>
      </c>
      <c r="F32" s="47">
        <f>VLOOKUP(D32,'[1]Приложение к ТС 2023'!$B$2:$E$70,4,FALSE)</f>
        <v>226030.69</v>
      </c>
      <c r="G32" s="48">
        <f t="shared" si="1"/>
        <v>9267258.2899999991</v>
      </c>
    </row>
    <row r="33" spans="1:7" customFormat="1" x14ac:dyDescent="0.25">
      <c r="A33" s="236"/>
      <c r="B33" s="233"/>
      <c r="C33" s="239"/>
      <c r="D33" s="54">
        <v>39</v>
      </c>
      <c r="E33" s="53">
        <v>8</v>
      </c>
      <c r="F33" s="47">
        <f>VLOOKUP(D33,'[1]Приложение к ТС 2023'!$B$2:$E$70,4,FALSE)</f>
        <v>255415.08</v>
      </c>
      <c r="G33" s="48">
        <f t="shared" si="1"/>
        <v>2043320.64</v>
      </c>
    </row>
    <row r="34" spans="1:7" customFormat="1" x14ac:dyDescent="0.25">
      <c r="A34" s="236"/>
      <c r="B34" s="233"/>
      <c r="C34" s="239"/>
      <c r="D34" s="54">
        <v>40</v>
      </c>
      <c r="E34" s="53">
        <v>172</v>
      </c>
      <c r="F34" s="47">
        <f>VLOOKUP(D34,'[1]Приложение к ТС 2023'!$B$2:$E$70,4,FALSE)</f>
        <v>145573.10999999999</v>
      </c>
      <c r="G34" s="48">
        <f t="shared" si="1"/>
        <v>25038574.920000002</v>
      </c>
    </row>
    <row r="35" spans="1:7" customFormat="1" x14ac:dyDescent="0.25">
      <c r="A35" s="236"/>
      <c r="B35" s="233"/>
      <c r="C35" s="239"/>
      <c r="D35" s="54">
        <v>41</v>
      </c>
      <c r="E35" s="53">
        <v>32</v>
      </c>
      <c r="F35" s="47">
        <f>VLOOKUP(D35,'[1]Приложение к ТС 2023'!$B$2:$E$70,4,FALSE)</f>
        <v>175437.2</v>
      </c>
      <c r="G35" s="48">
        <f t="shared" si="1"/>
        <v>5613990.4000000004</v>
      </c>
    </row>
    <row r="36" spans="1:7" customFormat="1" x14ac:dyDescent="0.25">
      <c r="A36" s="236"/>
      <c r="B36" s="233"/>
      <c r="C36" s="239"/>
      <c r="D36" s="54">
        <v>42</v>
      </c>
      <c r="E36" s="53">
        <v>6</v>
      </c>
      <c r="F36" s="47">
        <f>VLOOKUP(D36,'[1]Приложение к ТС 2023'!$B$2:$E$70,4,FALSE)</f>
        <v>217054.76</v>
      </c>
      <c r="G36" s="48">
        <f t="shared" si="1"/>
        <v>1302328.56</v>
      </c>
    </row>
    <row r="37" spans="1:7" customFormat="1" x14ac:dyDescent="0.25">
      <c r="A37" s="236"/>
      <c r="B37" s="233"/>
      <c r="C37" s="239"/>
      <c r="D37" s="54">
        <v>43</v>
      </c>
      <c r="E37" s="53">
        <v>60</v>
      </c>
      <c r="F37" s="47">
        <f>VLOOKUP(D37,'[1]Приложение к ТС 2023'!$B$2:$E$70,4,FALSE)</f>
        <v>132471.69</v>
      </c>
      <c r="G37" s="48">
        <f t="shared" si="1"/>
        <v>7948301.4000000004</v>
      </c>
    </row>
    <row r="38" spans="1:7" customFormat="1" x14ac:dyDescent="0.25">
      <c r="A38" s="236"/>
      <c r="B38" s="233"/>
      <c r="C38" s="239"/>
      <c r="D38" s="54">
        <v>44</v>
      </c>
      <c r="E38" s="53">
        <v>19</v>
      </c>
      <c r="F38" s="47">
        <f>VLOOKUP(D38,'[1]Приложение к ТС 2023'!$B$2:$E$70,4,FALSE)</f>
        <v>157011.51</v>
      </c>
      <c r="G38" s="48">
        <f t="shared" si="1"/>
        <v>2983218.69</v>
      </c>
    </row>
    <row r="39" spans="1:7" customFormat="1" x14ac:dyDescent="0.25">
      <c r="A39" s="236"/>
      <c r="B39" s="233"/>
      <c r="C39" s="239"/>
      <c r="D39" s="54">
        <v>45</v>
      </c>
      <c r="E39" s="53">
        <v>4</v>
      </c>
      <c r="F39" s="47">
        <f>VLOOKUP(D39,'[1]Приложение к ТС 2023'!$B$2:$E$70,4,FALSE)</f>
        <v>194747.31</v>
      </c>
      <c r="G39" s="48">
        <f t="shared" si="1"/>
        <v>778989.24</v>
      </c>
    </row>
    <row r="40" spans="1:7" customFormat="1" x14ac:dyDescent="0.25">
      <c r="A40" s="236"/>
      <c r="B40" s="233"/>
      <c r="C40" s="239"/>
      <c r="D40" s="54">
        <v>49</v>
      </c>
      <c r="E40" s="53">
        <v>16</v>
      </c>
      <c r="F40" s="47">
        <f>VLOOKUP(D40,'[1]Приложение к ТС 2023'!$B$2:$E$70,4,FALSE)</f>
        <v>165048.45000000001</v>
      </c>
      <c r="G40" s="48">
        <f t="shared" si="1"/>
        <v>2640775.2000000002</v>
      </c>
    </row>
    <row r="41" spans="1:7" customFormat="1" x14ac:dyDescent="0.25">
      <c r="A41" s="236"/>
      <c r="B41" s="233"/>
      <c r="C41" s="239"/>
      <c r="D41" s="54">
        <v>51</v>
      </c>
      <c r="E41" s="53">
        <v>28</v>
      </c>
      <c r="F41" s="47">
        <f>VLOOKUP(D41,'[1]Приложение к ТС 2023'!$B$2:$E$70,4,FALSE)</f>
        <v>250037.72</v>
      </c>
      <c r="G41" s="48">
        <f t="shared" si="1"/>
        <v>7001056.1600000001</v>
      </c>
    </row>
    <row r="42" spans="1:7" customFormat="1" x14ac:dyDescent="0.25">
      <c r="A42" s="236"/>
      <c r="B42" s="233"/>
      <c r="C42" s="215"/>
      <c r="D42" s="54">
        <v>52</v>
      </c>
      <c r="E42" s="53">
        <v>7</v>
      </c>
      <c r="F42" s="47">
        <f>VLOOKUP(D42,'[1]Приложение к ТС 2023'!$B$2:$E$70,4,FALSE)</f>
        <v>783934.84</v>
      </c>
      <c r="G42" s="48">
        <f t="shared" si="1"/>
        <v>5487543.8799999999</v>
      </c>
    </row>
    <row r="43" spans="1:7" customFormat="1" ht="31.5" x14ac:dyDescent="0.25">
      <c r="A43" s="238"/>
      <c r="B43" s="234"/>
      <c r="C43" s="86" t="s">
        <v>279</v>
      </c>
      <c r="D43" s="87"/>
      <c r="E43" s="88">
        <f>SUM(E31:E42)</f>
        <v>585</v>
      </c>
      <c r="F43" s="51"/>
      <c r="G43" s="89">
        <f>SUM(G31:G42)</f>
        <v>107757436.73999999</v>
      </c>
    </row>
    <row r="44" spans="1:7" customFormat="1" x14ac:dyDescent="0.25">
      <c r="A44" s="225" t="s">
        <v>434</v>
      </c>
      <c r="B44" s="226"/>
      <c r="C44" s="226"/>
      <c r="D44" s="227"/>
      <c r="E44" s="55">
        <f>E25+E27+E30+E43</f>
        <v>768</v>
      </c>
      <c r="F44" s="56"/>
      <c r="G44" s="57">
        <f>G25+G27+G30+G43</f>
        <v>151586663.78999999</v>
      </c>
    </row>
    <row r="45" spans="1:7" customFormat="1" x14ac:dyDescent="0.25">
      <c r="A45" s="244">
        <v>3</v>
      </c>
      <c r="B45" s="231" t="s">
        <v>289</v>
      </c>
      <c r="C45" s="85" t="s">
        <v>290</v>
      </c>
      <c r="D45" s="54">
        <v>25</v>
      </c>
      <c r="E45" s="53">
        <v>33</v>
      </c>
      <c r="F45" s="47">
        <f>VLOOKUP(D45,'[1]Приложение к ТС 2023'!$B$2:$E$70,4,FALSE)</f>
        <v>136012.47</v>
      </c>
      <c r="G45" s="48">
        <f>E45*F45</f>
        <v>4488411.51</v>
      </c>
    </row>
    <row r="46" spans="1:7" customFormat="1" ht="31.5" x14ac:dyDescent="0.25">
      <c r="A46" s="245"/>
      <c r="B46" s="232"/>
      <c r="C46" s="86" t="s">
        <v>291</v>
      </c>
      <c r="D46" s="87"/>
      <c r="E46" s="88">
        <f>SUM(E45)</f>
        <v>33</v>
      </c>
      <c r="F46" s="51"/>
      <c r="G46" s="89">
        <f>SUM(G45)</f>
        <v>4488411.51</v>
      </c>
    </row>
    <row r="47" spans="1:7" customFormat="1" x14ac:dyDescent="0.25">
      <c r="A47" s="246"/>
      <c r="B47" s="233"/>
      <c r="C47" s="85" t="s">
        <v>280</v>
      </c>
      <c r="D47" s="54">
        <v>63</v>
      </c>
      <c r="E47" s="53">
        <v>1</v>
      </c>
      <c r="F47" s="47">
        <f>VLOOKUP(D47,'[1]Приложение к ТС 2023'!$B$2:$E$70,4,FALSE)</f>
        <v>197786.08</v>
      </c>
      <c r="G47" s="48">
        <f>E47*F47</f>
        <v>197786.08</v>
      </c>
    </row>
    <row r="48" spans="1:7" customFormat="1" x14ac:dyDescent="0.25">
      <c r="A48" s="245"/>
      <c r="B48" s="232"/>
      <c r="C48" s="86" t="s">
        <v>281</v>
      </c>
      <c r="D48" s="87"/>
      <c r="E48" s="88">
        <f>SUM(E47)</f>
        <v>1</v>
      </c>
      <c r="F48" s="51"/>
      <c r="G48" s="89">
        <f>SUM(G47)</f>
        <v>197786.08</v>
      </c>
    </row>
    <row r="49" spans="1:7" customFormat="1" x14ac:dyDescent="0.25">
      <c r="A49" s="246"/>
      <c r="B49" s="233"/>
      <c r="C49" s="85" t="s">
        <v>292</v>
      </c>
      <c r="D49" s="54">
        <v>65</v>
      </c>
      <c r="E49" s="53">
        <v>28</v>
      </c>
      <c r="F49" s="47">
        <f>VLOOKUP(D49,'[1]Приложение к ТС 2023'!$B$2:$E$70,4,FALSE)</f>
        <v>148891.10999999999</v>
      </c>
      <c r="G49" s="48">
        <f>E49*F49</f>
        <v>4168951.08</v>
      </c>
    </row>
    <row r="50" spans="1:7" customFormat="1" ht="31.5" x14ac:dyDescent="0.25">
      <c r="A50" s="247"/>
      <c r="B50" s="234"/>
      <c r="C50" s="86" t="s">
        <v>293</v>
      </c>
      <c r="D50" s="87"/>
      <c r="E50" s="88">
        <f>SUM(E49)</f>
        <v>28</v>
      </c>
      <c r="F50" s="51"/>
      <c r="G50" s="89">
        <f>SUM(G49)</f>
        <v>4168951.08</v>
      </c>
    </row>
    <row r="51" spans="1:7" customFormat="1" x14ac:dyDescent="0.25">
      <c r="A51" s="225" t="s">
        <v>294</v>
      </c>
      <c r="B51" s="226"/>
      <c r="C51" s="226"/>
      <c r="D51" s="227"/>
      <c r="E51" s="55">
        <f>E46+E48+E50</f>
        <v>62</v>
      </c>
      <c r="F51" s="56"/>
      <c r="G51" s="57">
        <f>G46+G48+G50</f>
        <v>8855148.6699999999</v>
      </c>
    </row>
    <row r="52" spans="1:7" customFormat="1" x14ac:dyDescent="0.25">
      <c r="A52" s="235">
        <v>4</v>
      </c>
      <c r="B52" s="231" t="s">
        <v>445</v>
      </c>
      <c r="C52" s="214" t="s">
        <v>283</v>
      </c>
      <c r="D52" s="54">
        <v>56</v>
      </c>
      <c r="E52" s="53">
        <v>800</v>
      </c>
      <c r="F52" s="47">
        <f>VLOOKUP(D52,'[1]Приложение к ТС 2023'!$B$2:$E$70,4,FALSE)</f>
        <v>160672.78</v>
      </c>
      <c r="G52" s="48">
        <f t="shared" ref="G52:G53" si="2">E52*F52</f>
        <v>128538224</v>
      </c>
    </row>
    <row r="53" spans="1:7" customFormat="1" x14ac:dyDescent="0.25">
      <c r="A53" s="236"/>
      <c r="B53" s="233"/>
      <c r="C53" s="239"/>
      <c r="D53" s="54">
        <v>57</v>
      </c>
      <c r="E53" s="53">
        <v>261</v>
      </c>
      <c r="F53" s="47">
        <f>VLOOKUP(D53,'[1]Приложение к ТС 2023'!$B$2:$E$70,4,FALSE)</f>
        <v>330071.96999999997</v>
      </c>
      <c r="G53" s="48">
        <f t="shared" si="2"/>
        <v>86148784.170000002</v>
      </c>
    </row>
    <row r="54" spans="1:7" customFormat="1" x14ac:dyDescent="0.25">
      <c r="A54" s="236"/>
      <c r="B54" s="233"/>
      <c r="C54" s="239"/>
      <c r="D54" s="54">
        <v>58</v>
      </c>
      <c r="E54" s="53">
        <v>590</v>
      </c>
      <c r="F54" s="47">
        <v>189581.43</v>
      </c>
      <c r="G54" s="48">
        <f>E54*F54</f>
        <v>111853043.7</v>
      </c>
    </row>
    <row r="55" spans="1:7" customFormat="1" x14ac:dyDescent="0.25">
      <c r="A55" s="236"/>
      <c r="B55" s="233"/>
      <c r="C55" s="239"/>
      <c r="D55" s="54">
        <v>59</v>
      </c>
      <c r="E55" s="53">
        <v>100</v>
      </c>
      <c r="F55" s="47">
        <f>VLOOKUP(D55,'[1]Приложение к ТС 2023'!$B$2:$E$70,4,FALSE)</f>
        <v>257185.75</v>
      </c>
      <c r="G55" s="48">
        <f>E55*F55</f>
        <v>25718575</v>
      </c>
    </row>
    <row r="56" spans="1:7" customFormat="1" x14ac:dyDescent="0.25">
      <c r="A56" s="236"/>
      <c r="B56" s="233"/>
      <c r="C56" s="215"/>
      <c r="D56" s="54">
        <v>60</v>
      </c>
      <c r="E56" s="53">
        <v>5</v>
      </c>
      <c r="F56" s="47">
        <f>VLOOKUP(D56,'[1]Приложение к ТС 2023'!$B$2:$E$70,4,FALSE)</f>
        <v>400476.07</v>
      </c>
      <c r="G56" s="48">
        <f>E56*F56</f>
        <v>2002380.35</v>
      </c>
    </row>
    <row r="57" spans="1:7" customFormat="1" ht="31.5" x14ac:dyDescent="0.25">
      <c r="A57" s="237"/>
      <c r="B57" s="232"/>
      <c r="C57" s="86" t="s">
        <v>284</v>
      </c>
      <c r="D57" s="87"/>
      <c r="E57" s="88">
        <f>SUM(E52:E56)</f>
        <v>1756</v>
      </c>
      <c r="F57" s="51"/>
      <c r="G57" s="89">
        <f>SUM(G52:G56)</f>
        <v>354261007.22000003</v>
      </c>
    </row>
    <row r="58" spans="1:7" customFormat="1" x14ac:dyDescent="0.25">
      <c r="A58" s="236"/>
      <c r="B58" s="233"/>
      <c r="C58" s="214" t="s">
        <v>295</v>
      </c>
      <c r="D58" s="54">
        <v>8</v>
      </c>
      <c r="E58" s="53">
        <v>76</v>
      </c>
      <c r="F58" s="47">
        <f>VLOOKUP(D58,'[1]Приложение к ТС 2023'!$B$2:$E$70,4,FALSE)</f>
        <v>655792.52</v>
      </c>
      <c r="G58" s="48">
        <f>E58*F58</f>
        <v>49840231.520000003</v>
      </c>
    </row>
    <row r="59" spans="1:7" customFormat="1" x14ac:dyDescent="0.25">
      <c r="A59" s="236"/>
      <c r="B59" s="233"/>
      <c r="C59" s="215"/>
      <c r="D59" s="54">
        <v>9</v>
      </c>
      <c r="E59" s="53">
        <v>22</v>
      </c>
      <c r="F59" s="47">
        <f>VLOOKUP(D59,'[1]Приложение к ТС 2023'!$B$2:$E$70,4,FALSE)</f>
        <v>1881626.88</v>
      </c>
      <c r="G59" s="48">
        <v>41395791.359999999</v>
      </c>
    </row>
    <row r="60" spans="1:7" customFormat="1" ht="31.5" x14ac:dyDescent="0.25">
      <c r="A60" s="238"/>
      <c r="B60" s="234"/>
      <c r="C60" s="86" t="s">
        <v>296</v>
      </c>
      <c r="D60" s="87"/>
      <c r="E60" s="88">
        <f>E58+E59</f>
        <v>98</v>
      </c>
      <c r="F60" s="59"/>
      <c r="G60" s="89">
        <f>G58+G59</f>
        <v>91236022.879999995</v>
      </c>
    </row>
    <row r="61" spans="1:7" customFormat="1" x14ac:dyDescent="0.25">
      <c r="A61" s="225" t="s">
        <v>446</v>
      </c>
      <c r="B61" s="226"/>
      <c r="C61" s="226"/>
      <c r="D61" s="227"/>
      <c r="E61" s="55">
        <f>E57+E60</f>
        <v>1854</v>
      </c>
      <c r="F61" s="60"/>
      <c r="G61" s="57">
        <f>G57+G60</f>
        <v>445497030.10000002</v>
      </c>
    </row>
    <row r="62" spans="1:7" customFormat="1" x14ac:dyDescent="0.25">
      <c r="A62" s="235">
        <v>5</v>
      </c>
      <c r="B62" s="231" t="s">
        <v>429</v>
      </c>
      <c r="C62" s="85" t="s">
        <v>297</v>
      </c>
      <c r="D62" s="54">
        <v>3</v>
      </c>
      <c r="E62" s="53">
        <v>43</v>
      </c>
      <c r="F62" s="47">
        <f>VLOOKUP(D62,'[1]Приложение к ТС 2023'!$B$2:$E$70,4,FALSE)</f>
        <v>159235.28</v>
      </c>
      <c r="G62" s="48">
        <f>E62*F62</f>
        <v>6847117.04</v>
      </c>
    </row>
    <row r="63" spans="1:7" customFormat="1" ht="31.5" x14ac:dyDescent="0.25">
      <c r="A63" s="237"/>
      <c r="B63" s="232"/>
      <c r="C63" s="86" t="s">
        <v>298</v>
      </c>
      <c r="D63" s="87"/>
      <c r="E63" s="88">
        <f>SUM(E62)</f>
        <v>43</v>
      </c>
      <c r="F63" s="59"/>
      <c r="G63" s="89">
        <f>SUM(G62)</f>
        <v>6847117.04</v>
      </c>
    </row>
    <row r="64" spans="1:7" customFormat="1" x14ac:dyDescent="0.25">
      <c r="A64" s="236"/>
      <c r="B64" s="233"/>
      <c r="C64" s="85" t="s">
        <v>299</v>
      </c>
      <c r="D64" s="54">
        <v>4</v>
      </c>
      <c r="E64" s="53">
        <v>26</v>
      </c>
      <c r="F64" s="47">
        <f>VLOOKUP(D64,'[1]Приложение к ТС 2023'!$B$2:$E$70,4,FALSE)</f>
        <v>180406.1</v>
      </c>
      <c r="G64" s="48">
        <f>E64*F64</f>
        <v>4690558.5999999996</v>
      </c>
    </row>
    <row r="65" spans="1:7" customFormat="1" ht="31.5" x14ac:dyDescent="0.25">
      <c r="A65" s="237"/>
      <c r="B65" s="232"/>
      <c r="C65" s="86" t="s">
        <v>300</v>
      </c>
      <c r="D65" s="87"/>
      <c r="E65" s="88">
        <f>SUM(E64)</f>
        <v>26</v>
      </c>
      <c r="F65" s="59"/>
      <c r="G65" s="89">
        <f>SUM(G64)</f>
        <v>4690558.5999999996</v>
      </c>
    </row>
    <row r="66" spans="1:7" customFormat="1" x14ac:dyDescent="0.25">
      <c r="A66" s="236"/>
      <c r="B66" s="233"/>
      <c r="C66" s="214" t="s">
        <v>276</v>
      </c>
      <c r="D66" s="54">
        <v>10</v>
      </c>
      <c r="E66" s="53">
        <v>146</v>
      </c>
      <c r="F66" s="47">
        <f>VLOOKUP(D66,'[1]Приложение к ТС 2023'!$B$2:$E$70,4,FALSE)</f>
        <v>193886.33</v>
      </c>
      <c r="G66" s="48">
        <f>E66*F66</f>
        <v>28307404.18</v>
      </c>
    </row>
    <row r="67" spans="1:7" customFormat="1" x14ac:dyDescent="0.25">
      <c r="A67" s="236"/>
      <c r="B67" s="233"/>
      <c r="C67" s="239"/>
      <c r="D67" s="54">
        <v>12</v>
      </c>
      <c r="E67" s="53">
        <v>11</v>
      </c>
      <c r="F67" s="47">
        <f>VLOOKUP(D67,'[1]Приложение к ТС 2023'!$B$2:$E$70,4,FALSE)</f>
        <v>188542.35</v>
      </c>
      <c r="G67" s="48">
        <f>E67*F67</f>
        <v>2073965.85</v>
      </c>
    </row>
    <row r="68" spans="1:7" customFormat="1" x14ac:dyDescent="0.25">
      <c r="A68" s="236"/>
      <c r="B68" s="233"/>
      <c r="C68" s="215"/>
      <c r="D68" s="54">
        <v>14</v>
      </c>
      <c r="E68" s="53">
        <v>35</v>
      </c>
      <c r="F68" s="47">
        <f>VLOOKUP(D68,'[1]Приложение к ТС 2023'!$B$2:$E$70,4,FALSE)</f>
        <v>356138.71</v>
      </c>
      <c r="G68" s="48">
        <f>E68*F68</f>
        <v>12464854.85</v>
      </c>
    </row>
    <row r="69" spans="1:7" customFormat="1" ht="31.5" x14ac:dyDescent="0.25">
      <c r="A69" s="237"/>
      <c r="B69" s="232"/>
      <c r="C69" s="86" t="s">
        <v>277</v>
      </c>
      <c r="D69" s="87"/>
      <c r="E69" s="88">
        <f>SUM(E66:E68)</f>
        <v>192</v>
      </c>
      <c r="F69" s="51"/>
      <c r="G69" s="89">
        <f>SUM(G66:G68)</f>
        <v>42846224.880000003</v>
      </c>
    </row>
    <row r="70" spans="1:7" customFormat="1" x14ac:dyDescent="0.25">
      <c r="A70" s="236"/>
      <c r="B70" s="233"/>
      <c r="C70" s="214" t="s">
        <v>285</v>
      </c>
      <c r="D70" s="54">
        <v>18</v>
      </c>
      <c r="E70" s="53">
        <v>0</v>
      </c>
      <c r="F70" s="47">
        <f>VLOOKUP(D70,'[1]Приложение к ТС 2023'!$B$2:$E$70,4,FALSE)</f>
        <v>227121.38</v>
      </c>
      <c r="G70" s="48">
        <f>E70*F70</f>
        <v>0</v>
      </c>
    </row>
    <row r="71" spans="1:7" customFormat="1" x14ac:dyDescent="0.25">
      <c r="A71" s="236"/>
      <c r="B71" s="233"/>
      <c r="C71" s="215"/>
      <c r="D71" s="54">
        <v>21</v>
      </c>
      <c r="E71" s="53">
        <v>10</v>
      </c>
      <c r="F71" s="47">
        <f>VLOOKUP(D71,'[1]Приложение к ТС 2023'!$B$2:$E$70,4,FALSE)</f>
        <v>460267.35</v>
      </c>
      <c r="G71" s="48">
        <f>E71*F71</f>
        <v>4602673.5</v>
      </c>
    </row>
    <row r="72" spans="1:7" customFormat="1" ht="31.5" x14ac:dyDescent="0.25">
      <c r="A72" s="237"/>
      <c r="B72" s="232"/>
      <c r="C72" s="86" t="s">
        <v>286</v>
      </c>
      <c r="D72" s="87"/>
      <c r="E72" s="88">
        <f>SUM(E70:E71)</f>
        <v>10</v>
      </c>
      <c r="F72" s="51"/>
      <c r="G72" s="89">
        <f>SUM(G70:G71)</f>
        <v>4602673.5</v>
      </c>
    </row>
    <row r="73" spans="1:7" customFormat="1" x14ac:dyDescent="0.25">
      <c r="A73" s="236"/>
      <c r="B73" s="233"/>
      <c r="C73" s="214" t="s">
        <v>290</v>
      </c>
      <c r="D73" s="54">
        <v>25</v>
      </c>
      <c r="E73" s="53">
        <v>15</v>
      </c>
      <c r="F73" s="47">
        <f>VLOOKUP(D73,'[1]Приложение к ТС 2023'!$B$2:$E$70,4,FALSE)</f>
        <v>136012.47</v>
      </c>
      <c r="G73" s="48">
        <f>E73*F73</f>
        <v>2040187.05</v>
      </c>
    </row>
    <row r="74" spans="1:7" customFormat="1" x14ac:dyDescent="0.25">
      <c r="A74" s="236"/>
      <c r="B74" s="233"/>
      <c r="C74" s="239"/>
      <c r="D74" s="54">
        <v>26</v>
      </c>
      <c r="E74" s="53">
        <v>13</v>
      </c>
      <c r="F74" s="47">
        <f>VLOOKUP(D74,'[1]Приложение к ТС 2023'!$B$2:$E$70,4,FALSE)</f>
        <v>80274.080000000002</v>
      </c>
      <c r="G74" s="48">
        <f>E74*F74</f>
        <v>1043563.04</v>
      </c>
    </row>
    <row r="75" spans="1:7" customFormat="1" x14ac:dyDescent="0.25">
      <c r="A75" s="236"/>
      <c r="B75" s="233"/>
      <c r="C75" s="215"/>
      <c r="D75" s="54">
        <v>27</v>
      </c>
      <c r="E75" s="53">
        <v>6</v>
      </c>
      <c r="F75" s="47">
        <f>VLOOKUP(D75,'[1]Приложение к ТС 2023'!$B$2:$E$70,4,FALSE)</f>
        <v>157575.51999999999</v>
      </c>
      <c r="G75" s="48">
        <f>E75*F75</f>
        <v>945453.12</v>
      </c>
    </row>
    <row r="76" spans="1:7" customFormat="1" ht="31.5" x14ac:dyDescent="0.25">
      <c r="A76" s="237"/>
      <c r="B76" s="232"/>
      <c r="C76" s="86" t="s">
        <v>291</v>
      </c>
      <c r="D76" s="87"/>
      <c r="E76" s="88">
        <f>SUM(E73:E75)</f>
        <v>34</v>
      </c>
      <c r="F76" s="51"/>
      <c r="G76" s="89">
        <f>SUM(G73:G75)</f>
        <v>4029203.21</v>
      </c>
    </row>
    <row r="77" spans="1:7" customFormat="1" x14ac:dyDescent="0.25">
      <c r="A77" s="236"/>
      <c r="B77" s="233"/>
      <c r="C77" s="214" t="s">
        <v>301</v>
      </c>
      <c r="D77" s="54">
        <v>28</v>
      </c>
      <c r="E77" s="53">
        <v>103</v>
      </c>
      <c r="F77" s="47">
        <f>VLOOKUP(D77,'[1]Приложение к ТС 2023'!$B$2:$E$70,4,FALSE)</f>
        <v>73375.98</v>
      </c>
      <c r="G77" s="48">
        <f>E77*F77</f>
        <v>7557725.9400000004</v>
      </c>
    </row>
    <row r="78" spans="1:7" customFormat="1" x14ac:dyDescent="0.25">
      <c r="A78" s="236"/>
      <c r="B78" s="233"/>
      <c r="C78" s="215"/>
      <c r="D78" s="54">
        <v>30</v>
      </c>
      <c r="E78" s="53">
        <v>19</v>
      </c>
      <c r="F78" s="47">
        <v>104235.19</v>
      </c>
      <c r="G78" s="48">
        <f>F78*E78</f>
        <v>1980468.61</v>
      </c>
    </row>
    <row r="79" spans="1:7" customFormat="1" ht="31.5" x14ac:dyDescent="0.25">
      <c r="A79" s="237"/>
      <c r="B79" s="232"/>
      <c r="C79" s="86" t="s">
        <v>302</v>
      </c>
      <c r="D79" s="87"/>
      <c r="E79" s="88">
        <f>SUM(E77:E78)</f>
        <v>122</v>
      </c>
      <c r="F79" s="51"/>
      <c r="G79" s="89">
        <f>SUM(G77:G78)</f>
        <v>9538194.5500000007</v>
      </c>
    </row>
    <row r="80" spans="1:7" customFormat="1" x14ac:dyDescent="0.25">
      <c r="A80" s="236"/>
      <c r="B80" s="233"/>
      <c r="C80" s="85" t="s">
        <v>303</v>
      </c>
      <c r="D80" s="54">
        <v>36</v>
      </c>
      <c r="E80" s="53">
        <v>80</v>
      </c>
      <c r="F80" s="47">
        <f>VLOOKUP(D80,'[1]Приложение к ТС 2023'!$B$2:$E$70,4,FALSE)</f>
        <v>160288.21</v>
      </c>
      <c r="G80" s="48">
        <f>E80*F80</f>
        <v>12823056.800000001</v>
      </c>
    </row>
    <row r="81" spans="1:7" customFormat="1" ht="31.5" x14ac:dyDescent="0.25">
      <c r="A81" s="237"/>
      <c r="B81" s="232"/>
      <c r="C81" s="86" t="s">
        <v>304</v>
      </c>
      <c r="D81" s="87"/>
      <c r="E81" s="88">
        <f>SUM(E80)</f>
        <v>80</v>
      </c>
      <c r="F81" s="51"/>
      <c r="G81" s="89">
        <f>SUM(G80)</f>
        <v>12823056.800000001</v>
      </c>
    </row>
    <row r="82" spans="1:7" customFormat="1" x14ac:dyDescent="0.25">
      <c r="A82" s="236"/>
      <c r="B82" s="233"/>
      <c r="C82" s="214" t="s">
        <v>278</v>
      </c>
      <c r="D82" s="54">
        <v>37</v>
      </c>
      <c r="E82" s="53">
        <v>194</v>
      </c>
      <c r="F82" s="47">
        <f>VLOOKUP(D82,'[1]Приложение к ТС 2023'!$B$2:$E$70,4,FALSE)</f>
        <v>196104.58</v>
      </c>
      <c r="G82" s="48">
        <f t="shared" ref="G82:G97" si="3">E82*F82</f>
        <v>38044288.520000003</v>
      </c>
    </row>
    <row r="83" spans="1:7" customFormat="1" x14ac:dyDescent="0.25">
      <c r="A83" s="236"/>
      <c r="B83" s="233"/>
      <c r="C83" s="239"/>
      <c r="D83" s="54">
        <v>38</v>
      </c>
      <c r="E83" s="53">
        <v>96</v>
      </c>
      <c r="F83" s="47">
        <f>VLOOKUP(D83,'[1]Приложение к ТС 2023'!$B$2:$E$70,4,FALSE)</f>
        <v>226030.69</v>
      </c>
      <c r="G83" s="48">
        <f t="shared" si="3"/>
        <v>21698946.239999998</v>
      </c>
    </row>
    <row r="84" spans="1:7" customFormat="1" x14ac:dyDescent="0.25">
      <c r="A84" s="236"/>
      <c r="B84" s="233"/>
      <c r="C84" s="239"/>
      <c r="D84" s="54">
        <v>39</v>
      </c>
      <c r="E84" s="53">
        <v>44</v>
      </c>
      <c r="F84" s="47">
        <f>VLOOKUP(D84,'[1]Приложение к ТС 2023'!$B$2:$E$70,4,FALSE)</f>
        <v>255415.08</v>
      </c>
      <c r="G84" s="48">
        <f t="shared" si="3"/>
        <v>11238263.52</v>
      </c>
    </row>
    <row r="85" spans="1:7" customFormat="1" x14ac:dyDescent="0.25">
      <c r="A85" s="236"/>
      <c r="B85" s="233"/>
      <c r="C85" s="239"/>
      <c r="D85" s="54">
        <v>40</v>
      </c>
      <c r="E85" s="53">
        <v>242</v>
      </c>
      <c r="F85" s="47">
        <f>VLOOKUP(D85,'[1]Приложение к ТС 2023'!$B$2:$E$70,4,FALSE)</f>
        <v>145573.10999999999</v>
      </c>
      <c r="G85" s="48">
        <f t="shared" si="3"/>
        <v>35228692.619999997</v>
      </c>
    </row>
    <row r="86" spans="1:7" customFormat="1" x14ac:dyDescent="0.25">
      <c r="A86" s="236"/>
      <c r="B86" s="233"/>
      <c r="C86" s="239"/>
      <c r="D86" s="54">
        <v>41</v>
      </c>
      <c r="E86" s="53">
        <v>99</v>
      </c>
      <c r="F86" s="47">
        <f>VLOOKUP(D86,'[1]Приложение к ТС 2023'!$B$2:$E$70,4,FALSE)</f>
        <v>175437.2</v>
      </c>
      <c r="G86" s="48">
        <f t="shared" si="3"/>
        <v>17368282.800000001</v>
      </c>
    </row>
    <row r="87" spans="1:7" customFormat="1" x14ac:dyDescent="0.25">
      <c r="A87" s="236"/>
      <c r="B87" s="233"/>
      <c r="C87" s="239"/>
      <c r="D87" s="54">
        <v>42</v>
      </c>
      <c r="E87" s="53">
        <v>31</v>
      </c>
      <c r="F87" s="47">
        <f>VLOOKUP(D87,'[1]Приложение к ТС 2023'!$B$2:$E$70,4,FALSE)</f>
        <v>217054.76</v>
      </c>
      <c r="G87" s="48">
        <f t="shared" si="3"/>
        <v>6728697.5599999996</v>
      </c>
    </row>
    <row r="88" spans="1:7" customFormat="1" x14ac:dyDescent="0.25">
      <c r="A88" s="236"/>
      <c r="B88" s="233"/>
      <c r="C88" s="239"/>
      <c r="D88" s="54">
        <v>43</v>
      </c>
      <c r="E88" s="53">
        <v>110</v>
      </c>
      <c r="F88" s="47">
        <f>VLOOKUP(D88,'[1]Приложение к ТС 2023'!$B$2:$E$70,4,FALSE)</f>
        <v>132471.69</v>
      </c>
      <c r="G88" s="48">
        <f t="shared" si="3"/>
        <v>14571885.9</v>
      </c>
    </row>
    <row r="89" spans="1:7" customFormat="1" x14ac:dyDescent="0.25">
      <c r="A89" s="236"/>
      <c r="B89" s="233"/>
      <c r="C89" s="239"/>
      <c r="D89" s="54">
        <v>44</v>
      </c>
      <c r="E89" s="53">
        <v>50</v>
      </c>
      <c r="F89" s="47">
        <f>VLOOKUP(D89,'[1]Приложение к ТС 2023'!$B$2:$E$70,4,FALSE)</f>
        <v>157011.51</v>
      </c>
      <c r="G89" s="48">
        <f t="shared" si="3"/>
        <v>7850575.5</v>
      </c>
    </row>
    <row r="90" spans="1:7" customFormat="1" x14ac:dyDescent="0.25">
      <c r="A90" s="236"/>
      <c r="B90" s="233"/>
      <c r="C90" s="239"/>
      <c r="D90" s="54">
        <v>45</v>
      </c>
      <c r="E90" s="53">
        <v>24</v>
      </c>
      <c r="F90" s="47">
        <f>VLOOKUP(D90,'[1]Приложение к ТС 2023'!$B$2:$E$70,4,FALSE)</f>
        <v>194747.31</v>
      </c>
      <c r="G90" s="48">
        <f t="shared" si="3"/>
        <v>4673935.4400000004</v>
      </c>
    </row>
    <row r="91" spans="1:7" customFormat="1" x14ac:dyDescent="0.25">
      <c r="A91" s="236"/>
      <c r="B91" s="233"/>
      <c r="C91" s="239"/>
      <c r="D91" s="54">
        <v>46</v>
      </c>
      <c r="E91" s="53">
        <v>180</v>
      </c>
      <c r="F91" s="47">
        <f>VLOOKUP(D91,'[1]Приложение к ТС 2023'!$B$2:$E$70,4,FALSE)</f>
        <v>276286.87</v>
      </c>
      <c r="G91" s="48">
        <f t="shared" si="3"/>
        <v>49731636.600000001</v>
      </c>
    </row>
    <row r="92" spans="1:7" customFormat="1" x14ac:dyDescent="0.25">
      <c r="A92" s="236"/>
      <c r="B92" s="233"/>
      <c r="C92" s="239"/>
      <c r="D92" s="54">
        <v>47</v>
      </c>
      <c r="E92" s="53">
        <v>300</v>
      </c>
      <c r="F92" s="47">
        <f>VLOOKUP(D92,'[1]Приложение к ТС 2023'!$B$2:$E$70,4,FALSE)</f>
        <v>301503.90000000002</v>
      </c>
      <c r="G92" s="48">
        <f t="shared" si="3"/>
        <v>90451170</v>
      </c>
    </row>
    <row r="93" spans="1:7" customFormat="1" x14ac:dyDescent="0.25">
      <c r="A93" s="236"/>
      <c r="B93" s="233"/>
      <c r="C93" s="239"/>
      <c r="D93" s="54">
        <v>48</v>
      </c>
      <c r="E93" s="53">
        <v>130</v>
      </c>
      <c r="F93" s="47">
        <f>VLOOKUP(D93,'[1]Приложение к ТС 2023'!$B$2:$E$70,4,FALSE)</f>
        <v>330952.21999999997</v>
      </c>
      <c r="G93" s="48">
        <f t="shared" si="3"/>
        <v>43023788.600000001</v>
      </c>
    </row>
    <row r="94" spans="1:7" customFormat="1" x14ac:dyDescent="0.25">
      <c r="A94" s="236"/>
      <c r="B94" s="233"/>
      <c r="C94" s="239"/>
      <c r="D94" s="54">
        <v>49</v>
      </c>
      <c r="E94" s="53">
        <v>125</v>
      </c>
      <c r="F94" s="47">
        <f>VLOOKUP(D94,'[1]Приложение к ТС 2023'!$B$2:$E$70,4,FALSE)</f>
        <v>165048.45000000001</v>
      </c>
      <c r="G94" s="48">
        <f t="shared" si="3"/>
        <v>20631056.25</v>
      </c>
    </row>
    <row r="95" spans="1:7" customFormat="1" x14ac:dyDescent="0.25">
      <c r="A95" s="236"/>
      <c r="B95" s="233"/>
      <c r="C95" s="239"/>
      <c r="D95" s="54">
        <v>51</v>
      </c>
      <c r="E95" s="53">
        <v>260</v>
      </c>
      <c r="F95" s="47">
        <f>VLOOKUP(D95,'[1]Приложение к ТС 2023'!$B$2:$E$70,4,FALSE)</f>
        <v>250037.72</v>
      </c>
      <c r="G95" s="48">
        <f t="shared" si="3"/>
        <v>65009807.200000003</v>
      </c>
    </row>
    <row r="96" spans="1:7" customFormat="1" x14ac:dyDescent="0.25">
      <c r="A96" s="236"/>
      <c r="B96" s="233"/>
      <c r="C96" s="239"/>
      <c r="D96" s="54">
        <v>52</v>
      </c>
      <c r="E96" s="53">
        <v>16</v>
      </c>
      <c r="F96" s="47">
        <f>VLOOKUP(D96,'[1]Приложение к ТС 2023'!$B$2:$E$70,4,FALSE)</f>
        <v>783934.84</v>
      </c>
      <c r="G96" s="48">
        <f t="shared" si="3"/>
        <v>12542957.439999999</v>
      </c>
    </row>
    <row r="97" spans="1:7" customFormat="1" x14ac:dyDescent="0.25">
      <c r="A97" s="236"/>
      <c r="B97" s="233"/>
      <c r="C97" s="215"/>
      <c r="D97" s="54">
        <v>53</v>
      </c>
      <c r="E97" s="53">
        <v>100</v>
      </c>
      <c r="F97" s="47">
        <f>VLOOKUP(D97,'[1]Приложение к ТС 2023'!$B$2:$E$70,4,FALSE)</f>
        <v>437765.51</v>
      </c>
      <c r="G97" s="48">
        <f t="shared" si="3"/>
        <v>43776551</v>
      </c>
    </row>
    <row r="98" spans="1:7" customFormat="1" ht="31.5" x14ac:dyDescent="0.25">
      <c r="A98" s="237"/>
      <c r="B98" s="232"/>
      <c r="C98" s="86" t="s">
        <v>279</v>
      </c>
      <c r="D98" s="87"/>
      <c r="E98" s="88">
        <f>SUM(E82:E97)</f>
        <v>2001</v>
      </c>
      <c r="F98" s="51"/>
      <c r="G98" s="89">
        <f>SUM(G82:G97)</f>
        <v>482570535.19</v>
      </c>
    </row>
    <row r="99" spans="1:7" customFormat="1" x14ac:dyDescent="0.25">
      <c r="A99" s="236"/>
      <c r="B99" s="233"/>
      <c r="C99" s="214" t="s">
        <v>283</v>
      </c>
      <c r="D99" s="54">
        <v>56</v>
      </c>
      <c r="E99" s="53">
        <v>61</v>
      </c>
      <c r="F99" s="47">
        <f>VLOOKUP(D99,'[1]Приложение к ТС 2023'!$B$2:$E$70,4,FALSE)</f>
        <v>160672.78</v>
      </c>
      <c r="G99" s="48">
        <f>E99*F99</f>
        <v>9801039.5800000001</v>
      </c>
    </row>
    <row r="100" spans="1:7" customFormat="1" x14ac:dyDescent="0.25">
      <c r="A100" s="236"/>
      <c r="B100" s="233"/>
      <c r="C100" s="239"/>
      <c r="D100" s="54">
        <v>57</v>
      </c>
      <c r="E100" s="53">
        <v>0</v>
      </c>
      <c r="F100" s="47">
        <f>VLOOKUP(D100,'[1]Приложение к ТС 2023'!$B$2:$E$70,4,FALSE)</f>
        <v>330071.96999999997</v>
      </c>
      <c r="G100" s="48">
        <f>E100*F100</f>
        <v>0</v>
      </c>
    </row>
    <row r="101" spans="1:7" customFormat="1" x14ac:dyDescent="0.25">
      <c r="A101" s="236"/>
      <c r="B101" s="233"/>
      <c r="C101" s="239"/>
      <c r="D101" s="54">
        <v>58</v>
      </c>
      <c r="E101" s="53">
        <v>290</v>
      </c>
      <c r="F101" s="47">
        <v>189581.43</v>
      </c>
      <c r="G101" s="48">
        <f>E101*F101</f>
        <v>54978614.700000003</v>
      </c>
    </row>
    <row r="102" spans="1:7" customFormat="1" x14ac:dyDescent="0.25">
      <c r="A102" s="236"/>
      <c r="B102" s="233"/>
      <c r="C102" s="215"/>
      <c r="D102" s="54">
        <v>59</v>
      </c>
      <c r="E102" s="53">
        <v>295</v>
      </c>
      <c r="F102" s="47">
        <f>VLOOKUP(D102,'[1]Приложение к ТС 2023'!$B$2:$E$70,4,FALSE)</f>
        <v>257185.75</v>
      </c>
      <c r="G102" s="48">
        <f>E102*F102</f>
        <v>75869796.25</v>
      </c>
    </row>
    <row r="103" spans="1:7" customFormat="1" ht="31.5" x14ac:dyDescent="0.25">
      <c r="A103" s="237"/>
      <c r="B103" s="232"/>
      <c r="C103" s="86" t="s">
        <v>284</v>
      </c>
      <c r="D103" s="87"/>
      <c r="E103" s="88">
        <f>SUM(E99:E102)</f>
        <v>646</v>
      </c>
      <c r="F103" s="51"/>
      <c r="G103" s="89">
        <f>SUM(G99:G102)</f>
        <v>140649450.53</v>
      </c>
    </row>
    <row r="104" spans="1:7" customFormat="1" x14ac:dyDescent="0.25">
      <c r="A104" s="236"/>
      <c r="B104" s="233"/>
      <c r="C104" s="214" t="s">
        <v>305</v>
      </c>
      <c r="D104" s="54">
        <v>61</v>
      </c>
      <c r="E104" s="53">
        <v>170</v>
      </c>
      <c r="F104" s="47">
        <f>VLOOKUP(D104,'[1]Приложение к ТС 2023'!$B$2:$E$70,4,FALSE)</f>
        <v>113876.06</v>
      </c>
      <c r="G104" s="48">
        <f>E104*F104</f>
        <v>19358930.199999999</v>
      </c>
    </row>
    <row r="105" spans="1:7" customFormat="1" x14ac:dyDescent="0.25">
      <c r="A105" s="236"/>
      <c r="B105" s="233"/>
      <c r="C105" s="215"/>
      <c r="D105" s="54">
        <v>62</v>
      </c>
      <c r="E105" s="53">
        <v>15</v>
      </c>
      <c r="F105" s="47">
        <f>VLOOKUP(D105,'[1]Приложение к ТС 2023'!$B$2:$E$70,4,FALSE)</f>
        <v>168259.74</v>
      </c>
      <c r="G105" s="48">
        <f>E105*F105</f>
        <v>2523896.1</v>
      </c>
    </row>
    <row r="106" spans="1:7" customFormat="1" x14ac:dyDescent="0.25">
      <c r="A106" s="237"/>
      <c r="B106" s="232"/>
      <c r="C106" s="86" t="s">
        <v>306</v>
      </c>
      <c r="D106" s="87"/>
      <c r="E106" s="88">
        <f>SUM(E104:E105)</f>
        <v>185</v>
      </c>
      <c r="F106" s="51"/>
      <c r="G106" s="89">
        <f>SUM(G104:G105)</f>
        <v>21882826.300000001</v>
      </c>
    </row>
    <row r="107" spans="1:7" customFormat="1" x14ac:dyDescent="0.25">
      <c r="A107" s="236"/>
      <c r="B107" s="233"/>
      <c r="C107" s="214" t="s">
        <v>280</v>
      </c>
      <c r="D107" s="54">
        <v>63</v>
      </c>
      <c r="E107" s="53">
        <v>11</v>
      </c>
      <c r="F107" s="47">
        <f>VLOOKUP(D107,'[1]Приложение к ТС 2023'!$B$2:$E$70,4,FALSE)</f>
        <v>197786.08</v>
      </c>
      <c r="G107" s="48">
        <f>E107*F107</f>
        <v>2175646.88</v>
      </c>
    </row>
    <row r="108" spans="1:7" customFormat="1" x14ac:dyDescent="0.25">
      <c r="A108" s="236"/>
      <c r="B108" s="233"/>
      <c r="C108" s="215"/>
      <c r="D108" s="54">
        <v>64</v>
      </c>
      <c r="E108" s="53">
        <v>14</v>
      </c>
      <c r="F108" s="47">
        <f>VLOOKUP(D108,'[1]Приложение к ТС 2023'!$B$2:$E$70,4,FALSE)</f>
        <v>214838.77</v>
      </c>
      <c r="G108" s="48">
        <f>E108*F108</f>
        <v>3007742.78</v>
      </c>
    </row>
    <row r="109" spans="1:7" customFormat="1" x14ac:dyDescent="0.25">
      <c r="A109" s="237"/>
      <c r="B109" s="232"/>
      <c r="C109" s="86" t="s">
        <v>281</v>
      </c>
      <c r="D109" s="87"/>
      <c r="E109" s="88">
        <f>SUM(E107:E108)</f>
        <v>25</v>
      </c>
      <c r="F109" s="51"/>
      <c r="G109" s="89">
        <f>SUM(G107:G108)</f>
        <v>5183389.66</v>
      </c>
    </row>
    <row r="110" spans="1:7" customFormat="1" x14ac:dyDescent="0.25">
      <c r="A110" s="236"/>
      <c r="B110" s="233"/>
      <c r="C110" s="85" t="s">
        <v>307</v>
      </c>
      <c r="D110" s="54">
        <v>66</v>
      </c>
      <c r="E110" s="53">
        <v>19</v>
      </c>
      <c r="F110" s="47">
        <f>VLOOKUP(D110,'[1]Приложение к ТС 2023'!$B$2:$E$70,4,FALSE)</f>
        <v>220833.75</v>
      </c>
      <c r="G110" s="48">
        <f>E110*F110</f>
        <v>4195841.25</v>
      </c>
    </row>
    <row r="111" spans="1:7" customFormat="1" ht="31.5" x14ac:dyDescent="0.25">
      <c r="A111" s="238"/>
      <c r="B111" s="234"/>
      <c r="C111" s="86" t="s">
        <v>308</v>
      </c>
      <c r="D111" s="87"/>
      <c r="E111" s="88">
        <f>SUM(E110)</f>
        <v>19</v>
      </c>
      <c r="F111" s="51"/>
      <c r="G111" s="89">
        <f>SUM(G110)</f>
        <v>4195841.25</v>
      </c>
    </row>
    <row r="112" spans="1:7" customFormat="1" x14ac:dyDescent="0.25">
      <c r="A112" s="228" t="s">
        <v>309</v>
      </c>
      <c r="B112" s="229"/>
      <c r="C112" s="229"/>
      <c r="D112" s="230"/>
      <c r="E112" s="55">
        <f>E63+E65+E69+E72+E76+E79+E81+E98+E103+E106+E109+E111</f>
        <v>3383</v>
      </c>
      <c r="F112" s="56"/>
      <c r="G112" s="57">
        <f>G63+G65+G69+G72+G76+G79+G81+G98+G103+G106+G109+G111</f>
        <v>739859071.50999999</v>
      </c>
    </row>
    <row r="113" spans="1:7" customFormat="1" x14ac:dyDescent="0.25">
      <c r="A113" s="235">
        <v>6</v>
      </c>
      <c r="B113" s="231" t="s">
        <v>310</v>
      </c>
      <c r="C113" s="214" t="s">
        <v>287</v>
      </c>
      <c r="D113" s="54">
        <v>16</v>
      </c>
      <c r="E113" s="53">
        <v>82</v>
      </c>
      <c r="F113" s="47">
        <f>VLOOKUP(D113,'[1]Приложение к ТС 2023'!$B$2:$E$70,4,FALSE)</f>
        <v>297453.02</v>
      </c>
      <c r="G113" s="48">
        <f>E113*F113</f>
        <v>24391147.640000001</v>
      </c>
    </row>
    <row r="114" spans="1:7" customFormat="1" x14ac:dyDescent="0.25">
      <c r="A114" s="236"/>
      <c r="B114" s="233"/>
      <c r="C114" s="215"/>
      <c r="D114" s="54">
        <v>17</v>
      </c>
      <c r="E114" s="53">
        <v>13</v>
      </c>
      <c r="F114" s="47">
        <f>VLOOKUP(D114,'[1]Приложение к ТС 2023'!$B$2:$E$70,4,FALSE)</f>
        <v>609813.69999999995</v>
      </c>
      <c r="G114" s="48">
        <f>E114*F114</f>
        <v>7927578.0999999996</v>
      </c>
    </row>
    <row r="115" spans="1:7" s="58" customFormat="1" ht="31.5" x14ac:dyDescent="0.2">
      <c r="A115" s="238"/>
      <c r="B115" s="234"/>
      <c r="C115" s="86" t="s">
        <v>288</v>
      </c>
      <c r="D115" s="87"/>
      <c r="E115" s="88">
        <f>SUM(E113:E114)</f>
        <v>95</v>
      </c>
      <c r="F115" s="51"/>
      <c r="G115" s="89">
        <f>SUM(G113:G114)</f>
        <v>32318725.739999998</v>
      </c>
    </row>
    <row r="116" spans="1:7" customFormat="1" x14ac:dyDescent="0.25">
      <c r="A116" s="228" t="s">
        <v>311</v>
      </c>
      <c r="B116" s="229"/>
      <c r="C116" s="229"/>
      <c r="D116" s="230"/>
      <c r="E116" s="61">
        <f>E115</f>
        <v>95</v>
      </c>
      <c r="F116" s="62"/>
      <c r="G116" s="63">
        <f>G115</f>
        <v>32318725.739999998</v>
      </c>
    </row>
    <row r="117" spans="1:7" customFormat="1" x14ac:dyDescent="0.25">
      <c r="A117" s="235">
        <v>7</v>
      </c>
      <c r="B117" s="231" t="s">
        <v>312</v>
      </c>
      <c r="C117" s="214" t="s">
        <v>287</v>
      </c>
      <c r="D117" s="54">
        <v>16</v>
      </c>
      <c r="E117" s="53">
        <v>58</v>
      </c>
      <c r="F117" s="47">
        <f>VLOOKUP(D117,'[1]Приложение к ТС 2023'!$B$2:$E$70,4,FALSE)</f>
        <v>297453.02</v>
      </c>
      <c r="G117" s="48">
        <f>E117*F117</f>
        <v>17252275.16</v>
      </c>
    </row>
    <row r="118" spans="1:7" customFormat="1" x14ac:dyDescent="0.25">
      <c r="A118" s="236"/>
      <c r="B118" s="233"/>
      <c r="C118" s="215"/>
      <c r="D118" s="54">
        <v>17</v>
      </c>
      <c r="E118" s="53">
        <v>10</v>
      </c>
      <c r="F118" s="47">
        <f>VLOOKUP(D118,'[1]Приложение к ТС 2023'!$B$2:$E$70,4,FALSE)</f>
        <v>609813.69999999995</v>
      </c>
      <c r="G118" s="48">
        <f>E118*F118</f>
        <v>6098137</v>
      </c>
    </row>
    <row r="119" spans="1:7" customFormat="1" ht="31.5" x14ac:dyDescent="0.25">
      <c r="A119" s="238"/>
      <c r="B119" s="234"/>
      <c r="C119" s="86" t="s">
        <v>288</v>
      </c>
      <c r="D119" s="87"/>
      <c r="E119" s="88">
        <f>SUM(E117:E118)</f>
        <v>68</v>
      </c>
      <c r="F119" s="51"/>
      <c r="G119" s="89">
        <f>SUM(G117:G118)</f>
        <v>23350412.16</v>
      </c>
    </row>
    <row r="120" spans="1:7" customFormat="1" x14ac:dyDescent="0.25">
      <c r="A120" s="228" t="s">
        <v>313</v>
      </c>
      <c r="B120" s="229"/>
      <c r="C120" s="229"/>
      <c r="D120" s="230"/>
      <c r="E120" s="55">
        <f>E119</f>
        <v>68</v>
      </c>
      <c r="F120" s="56"/>
      <c r="G120" s="57">
        <f>G119</f>
        <v>23350412.16</v>
      </c>
    </row>
    <row r="121" spans="1:7" customFormat="1" x14ac:dyDescent="0.25">
      <c r="A121" s="235">
        <v>8</v>
      </c>
      <c r="B121" s="231" t="s">
        <v>314</v>
      </c>
      <c r="C121" s="214" t="s">
        <v>315</v>
      </c>
      <c r="D121" s="54">
        <v>1</v>
      </c>
      <c r="E121" s="53">
        <v>38</v>
      </c>
      <c r="F121" s="47">
        <f>VLOOKUP(D121,'[1]Приложение к ТС 2023'!$B$2:$E$70,4,FALSE)</f>
        <v>154598.94</v>
      </c>
      <c r="G121" s="48">
        <f>E121*F121</f>
        <v>5874759.7199999997</v>
      </c>
    </row>
    <row r="122" spans="1:7" customFormat="1" x14ac:dyDescent="0.25">
      <c r="A122" s="236"/>
      <c r="B122" s="233"/>
      <c r="C122" s="215"/>
      <c r="D122" s="54">
        <v>2</v>
      </c>
      <c r="E122" s="53">
        <v>20</v>
      </c>
      <c r="F122" s="47">
        <f>VLOOKUP(D122,'[1]Приложение к ТС 2023'!$B$2:$E$70,4,FALSE)</f>
        <v>235944.85</v>
      </c>
      <c r="G122" s="48">
        <f>E122*F122</f>
        <v>4718897</v>
      </c>
    </row>
    <row r="123" spans="1:7" customFormat="1" ht="31.5" x14ac:dyDescent="0.25">
      <c r="A123" s="237"/>
      <c r="B123" s="232"/>
      <c r="C123" s="86" t="s">
        <v>316</v>
      </c>
      <c r="D123" s="87"/>
      <c r="E123" s="88">
        <f>SUM(E121:E122)</f>
        <v>58</v>
      </c>
      <c r="F123" s="51"/>
      <c r="G123" s="89">
        <f>SUM(G121:G122)</f>
        <v>10593656.720000001</v>
      </c>
    </row>
    <row r="124" spans="1:7" customFormat="1" x14ac:dyDescent="0.25">
      <c r="A124" s="236"/>
      <c r="B124" s="233"/>
      <c r="C124" s="214" t="s">
        <v>317</v>
      </c>
      <c r="D124" s="54">
        <v>16</v>
      </c>
      <c r="E124" s="53">
        <v>136</v>
      </c>
      <c r="F124" s="47">
        <f>VLOOKUP(D124,'[1]Приложение к ТС 2023'!$B$2:$E$70,4,FALSE)</f>
        <v>297453.02</v>
      </c>
      <c r="G124" s="48">
        <f>E124*F124</f>
        <v>40453610.719999999</v>
      </c>
    </row>
    <row r="125" spans="1:7" customFormat="1" x14ac:dyDescent="0.25">
      <c r="A125" s="236"/>
      <c r="B125" s="233"/>
      <c r="C125" s="215"/>
      <c r="D125" s="54">
        <v>17</v>
      </c>
      <c r="E125" s="53">
        <v>32</v>
      </c>
      <c r="F125" s="47">
        <f>VLOOKUP(D125,'[1]Приложение к ТС 2023'!$B$2:$E$70,4,FALSE)</f>
        <v>609813.69999999995</v>
      </c>
      <c r="G125" s="48">
        <f>E125*F125</f>
        <v>19514038.399999999</v>
      </c>
    </row>
    <row r="126" spans="1:7" customFormat="1" ht="31.5" x14ac:dyDescent="0.25">
      <c r="A126" s="237"/>
      <c r="B126" s="232"/>
      <c r="C126" s="86" t="s">
        <v>318</v>
      </c>
      <c r="D126" s="87"/>
      <c r="E126" s="88">
        <f>SUM(E124:E125)</f>
        <v>168</v>
      </c>
      <c r="F126" s="51"/>
      <c r="G126" s="89">
        <f>SUM(G124:G125)</f>
        <v>59967649.119999997</v>
      </c>
    </row>
    <row r="127" spans="1:7" customFormat="1" x14ac:dyDescent="0.25">
      <c r="A127" s="236"/>
      <c r="B127" s="233"/>
      <c r="C127" s="85" t="s">
        <v>319</v>
      </c>
      <c r="D127" s="54">
        <v>18</v>
      </c>
      <c r="E127" s="53">
        <v>0</v>
      </c>
      <c r="F127" s="47">
        <f>VLOOKUP(D127,'[1]Приложение к ТС 2023'!$B$2:$E$70,4,FALSE)</f>
        <v>227121.38</v>
      </c>
      <c r="G127" s="48">
        <f>E127*F127</f>
        <v>0</v>
      </c>
    </row>
    <row r="128" spans="1:7" s="58" customFormat="1" ht="31.5" x14ac:dyDescent="0.2">
      <c r="A128" s="237"/>
      <c r="B128" s="232"/>
      <c r="C128" s="86" t="s">
        <v>286</v>
      </c>
      <c r="D128" s="87"/>
      <c r="E128" s="88">
        <f>SUM(E127)</f>
        <v>0</v>
      </c>
      <c r="F128" s="51"/>
      <c r="G128" s="89">
        <f>SUM(G127)</f>
        <v>0</v>
      </c>
    </row>
    <row r="129" spans="1:7" customFormat="1" x14ac:dyDescent="0.25">
      <c r="A129" s="236"/>
      <c r="B129" s="233"/>
      <c r="C129" s="214" t="s">
        <v>320</v>
      </c>
      <c r="D129" s="54">
        <v>54</v>
      </c>
      <c r="E129" s="53">
        <v>7</v>
      </c>
      <c r="F129" s="47">
        <f>VLOOKUP(D129,'[1]Приложение к ТС 2023'!$B$2:$E$70,4,FALSE)</f>
        <v>170411.03</v>
      </c>
      <c r="G129" s="48">
        <f>E129*F129</f>
        <v>1192877.21</v>
      </c>
    </row>
    <row r="130" spans="1:7" customFormat="1" x14ac:dyDescent="0.25">
      <c r="A130" s="236"/>
      <c r="B130" s="233"/>
      <c r="C130" s="215"/>
      <c r="D130" s="54">
        <v>55</v>
      </c>
      <c r="E130" s="53">
        <v>1</v>
      </c>
      <c r="F130" s="47">
        <f>VLOOKUP(D130,'[1]Приложение к ТС 2023'!$B$2:$E$70,4,FALSE)</f>
        <v>296164.26</v>
      </c>
      <c r="G130" s="48">
        <f>E130*F130</f>
        <v>296164.26</v>
      </c>
    </row>
    <row r="131" spans="1:7" s="58" customFormat="1" ht="31.5" x14ac:dyDescent="0.2">
      <c r="A131" s="237"/>
      <c r="B131" s="232"/>
      <c r="C131" s="86" t="s">
        <v>321</v>
      </c>
      <c r="D131" s="87"/>
      <c r="E131" s="88">
        <f>SUM(E129:E130)</f>
        <v>8</v>
      </c>
      <c r="F131" s="51"/>
      <c r="G131" s="89">
        <f>SUM(G129:G130)</f>
        <v>1489041.47</v>
      </c>
    </row>
    <row r="132" spans="1:7" customFormat="1" x14ac:dyDescent="0.25">
      <c r="A132" s="236"/>
      <c r="B132" s="233"/>
      <c r="C132" s="214" t="s">
        <v>305</v>
      </c>
      <c r="D132" s="54">
        <v>61</v>
      </c>
      <c r="E132" s="53">
        <v>543</v>
      </c>
      <c r="F132" s="47">
        <f>VLOOKUP(D132,'[1]Приложение к ТС 2023'!$B$2:$E$70,4,FALSE)</f>
        <v>113876.06</v>
      </c>
      <c r="G132" s="48">
        <f>E132*F132</f>
        <v>61834700.579999998</v>
      </c>
    </row>
    <row r="133" spans="1:7" customFormat="1" x14ac:dyDescent="0.25">
      <c r="A133" s="236"/>
      <c r="B133" s="233"/>
      <c r="C133" s="215"/>
      <c r="D133" s="54">
        <v>62</v>
      </c>
      <c r="E133" s="53">
        <v>26</v>
      </c>
      <c r="F133" s="47">
        <f>VLOOKUP(D133,'[1]Приложение к ТС 2023'!$B$2:$E$70,4,FALSE)</f>
        <v>168259.74</v>
      </c>
      <c r="G133" s="48">
        <f>E133*F133</f>
        <v>4374753.24</v>
      </c>
    </row>
    <row r="134" spans="1:7" customFormat="1" x14ac:dyDescent="0.25">
      <c r="A134" s="237"/>
      <c r="B134" s="232"/>
      <c r="C134" s="86" t="s">
        <v>306</v>
      </c>
      <c r="D134" s="87"/>
      <c r="E134" s="88">
        <f>SUM(E132:E133)</f>
        <v>569</v>
      </c>
      <c r="F134" s="51"/>
      <c r="G134" s="89">
        <f>SUM(G132:G133)</f>
        <v>66209453.82</v>
      </c>
    </row>
    <row r="135" spans="1:7" customFormat="1" x14ac:dyDescent="0.25">
      <c r="A135" s="236"/>
      <c r="B135" s="233"/>
      <c r="C135" s="214" t="s">
        <v>322</v>
      </c>
      <c r="D135" s="54">
        <v>63</v>
      </c>
      <c r="E135" s="53">
        <v>76</v>
      </c>
      <c r="F135" s="47">
        <f>VLOOKUP(D135,'[1]Приложение к ТС 2023'!$B$2:$E$70,4,FALSE)</f>
        <v>197786.08</v>
      </c>
      <c r="G135" s="48">
        <f>E135*F135</f>
        <v>15031742.08</v>
      </c>
    </row>
    <row r="136" spans="1:7" customFormat="1" x14ac:dyDescent="0.25">
      <c r="A136" s="236"/>
      <c r="B136" s="233"/>
      <c r="C136" s="215"/>
      <c r="D136" s="54">
        <v>64</v>
      </c>
      <c r="E136" s="53">
        <v>0</v>
      </c>
      <c r="F136" s="47">
        <f>VLOOKUP(D136,'[1]Приложение к ТС 2023'!$B$2:$E$70,4,FALSE)</f>
        <v>214838.77</v>
      </c>
      <c r="G136" s="48">
        <f>E136*F136</f>
        <v>0</v>
      </c>
    </row>
    <row r="137" spans="1:7" s="58" customFormat="1" x14ac:dyDescent="0.2">
      <c r="A137" s="237"/>
      <c r="B137" s="232"/>
      <c r="C137" s="86" t="s">
        <v>323</v>
      </c>
      <c r="D137" s="87"/>
      <c r="E137" s="88">
        <f>SUM(E135:E136)</f>
        <v>76</v>
      </c>
      <c r="F137" s="51"/>
      <c r="G137" s="89">
        <f>SUM(G135:G136)</f>
        <v>15031742.08</v>
      </c>
    </row>
    <row r="138" spans="1:7" customFormat="1" x14ac:dyDescent="0.25">
      <c r="A138" s="236"/>
      <c r="B138" s="233"/>
      <c r="C138" s="85" t="s">
        <v>324</v>
      </c>
      <c r="D138" s="54">
        <v>66</v>
      </c>
      <c r="E138" s="53">
        <v>24</v>
      </c>
      <c r="F138" s="47">
        <f>VLOOKUP(D138,'[1]Приложение к ТС 2023'!$B$2:$E$70,4,FALSE)</f>
        <v>220833.75</v>
      </c>
      <c r="G138" s="48">
        <f>E138*F138</f>
        <v>5300010</v>
      </c>
    </row>
    <row r="139" spans="1:7" customFormat="1" ht="31.5" x14ac:dyDescent="0.25">
      <c r="A139" s="238"/>
      <c r="B139" s="234"/>
      <c r="C139" s="86" t="s">
        <v>308</v>
      </c>
      <c r="D139" s="87"/>
      <c r="E139" s="88">
        <f>SUM(E138)</f>
        <v>24</v>
      </c>
      <c r="F139" s="51"/>
      <c r="G139" s="89">
        <f>SUM(G138)</f>
        <v>5300010</v>
      </c>
    </row>
    <row r="140" spans="1:7" customFormat="1" x14ac:dyDescent="0.25">
      <c r="A140" s="228" t="s">
        <v>325</v>
      </c>
      <c r="B140" s="229"/>
      <c r="C140" s="229"/>
      <c r="D140" s="230"/>
      <c r="E140" s="55">
        <f>E123+E126+E128+E131+E134+E137+E139</f>
        <v>903</v>
      </c>
      <c r="F140" s="56"/>
      <c r="G140" s="57">
        <f>G123+G126+G128+G131+G134+G137+G139</f>
        <v>158591553.21000001</v>
      </c>
    </row>
    <row r="141" spans="1:7" customFormat="1" x14ac:dyDescent="0.25">
      <c r="A141" s="235">
        <v>9</v>
      </c>
      <c r="B141" s="231" t="s">
        <v>326</v>
      </c>
      <c r="C141" s="214" t="s">
        <v>327</v>
      </c>
      <c r="D141" s="54">
        <v>31</v>
      </c>
      <c r="E141" s="53">
        <v>2</v>
      </c>
      <c r="F141" s="47">
        <f>VLOOKUP(D141,'[1]Приложение к ТС 2023'!$B$2:$E$70,4,FALSE)</f>
        <v>101013.79</v>
      </c>
      <c r="G141" s="48">
        <f>E141*F141</f>
        <v>202027.58</v>
      </c>
    </row>
    <row r="142" spans="1:7" customFormat="1" x14ac:dyDescent="0.25">
      <c r="A142" s="236"/>
      <c r="B142" s="233"/>
      <c r="C142" s="239"/>
      <c r="D142" s="54">
        <v>33</v>
      </c>
      <c r="E142" s="53">
        <v>7</v>
      </c>
      <c r="F142" s="47">
        <f>VLOOKUP(D142,'[1]Приложение к ТС 2023'!$B$2:$E$70,4,FALSE)</f>
        <v>119375.82</v>
      </c>
      <c r="G142" s="48">
        <f>E142*F142</f>
        <v>835630.74</v>
      </c>
    </row>
    <row r="143" spans="1:7" customFormat="1" x14ac:dyDescent="0.25">
      <c r="A143" s="236"/>
      <c r="B143" s="233"/>
      <c r="C143" s="239"/>
      <c r="D143" s="54">
        <v>35</v>
      </c>
      <c r="E143" s="53">
        <v>1</v>
      </c>
      <c r="F143" s="47">
        <f>VLOOKUP(D143,'[1]Приложение к ТС 2023'!$B$2:$E$70,4,FALSE)</f>
        <v>202344.82</v>
      </c>
      <c r="G143" s="48">
        <f>E143*F143</f>
        <v>202344.82</v>
      </c>
    </row>
    <row r="144" spans="1:7" customFormat="1" x14ac:dyDescent="0.25">
      <c r="A144" s="236"/>
      <c r="B144" s="233"/>
      <c r="C144" s="215"/>
      <c r="D144" s="54">
        <v>34</v>
      </c>
      <c r="E144" s="53">
        <v>30</v>
      </c>
      <c r="F144" s="47">
        <f>VLOOKUP(D144,'[1]Приложение к ТС 2023'!$B$2:$E$70,4,FALSE)</f>
        <v>203875.18</v>
      </c>
      <c r="G144" s="48">
        <f>E144*F144</f>
        <v>6116255.4000000004</v>
      </c>
    </row>
    <row r="145" spans="1:7" customFormat="1" x14ac:dyDescent="0.25">
      <c r="A145" s="237"/>
      <c r="B145" s="232"/>
      <c r="C145" s="86" t="s">
        <v>328</v>
      </c>
      <c r="D145" s="87"/>
      <c r="E145" s="88">
        <f>SUM(E141:E144)</f>
        <v>40</v>
      </c>
      <c r="F145" s="51"/>
      <c r="G145" s="89">
        <f>SUM(G141:G144)</f>
        <v>7356258.54</v>
      </c>
    </row>
    <row r="146" spans="1:7" customFormat="1" x14ac:dyDescent="0.25">
      <c r="A146" s="236"/>
      <c r="B146" s="233"/>
      <c r="C146" s="85" t="s">
        <v>305</v>
      </c>
      <c r="D146" s="54">
        <v>61</v>
      </c>
      <c r="E146" s="53">
        <v>25</v>
      </c>
      <c r="F146" s="47">
        <f>VLOOKUP(D146,'[1]Приложение к ТС 2023'!$B$2:$E$70,4,FALSE)</f>
        <v>113876.06</v>
      </c>
      <c r="G146" s="48">
        <f>E146*F146</f>
        <v>2846901.5</v>
      </c>
    </row>
    <row r="147" spans="1:7" customFormat="1" x14ac:dyDescent="0.25">
      <c r="A147" s="237"/>
      <c r="B147" s="232"/>
      <c r="C147" s="86" t="s">
        <v>306</v>
      </c>
      <c r="D147" s="87"/>
      <c r="E147" s="88">
        <f>SUM(E146)</f>
        <v>25</v>
      </c>
      <c r="F147" s="51"/>
      <c r="G147" s="89">
        <f>SUM(G146)</f>
        <v>2846901.5</v>
      </c>
    </row>
    <row r="148" spans="1:7" customFormat="1" x14ac:dyDescent="0.25">
      <c r="A148" s="236"/>
      <c r="B148" s="233"/>
      <c r="C148" s="85" t="s">
        <v>292</v>
      </c>
      <c r="D148" s="54">
        <v>65</v>
      </c>
      <c r="E148" s="53">
        <v>30</v>
      </c>
      <c r="F148" s="47">
        <f>VLOOKUP(D148,'[1]Приложение к ТС 2023'!$B$2:$E$70,4,FALSE)</f>
        <v>148891.10999999999</v>
      </c>
      <c r="G148" s="48">
        <f>E148*F148</f>
        <v>4466733.3</v>
      </c>
    </row>
    <row r="149" spans="1:7" customFormat="1" ht="31.5" x14ac:dyDescent="0.25">
      <c r="A149" s="237"/>
      <c r="B149" s="232"/>
      <c r="C149" s="86" t="s">
        <v>293</v>
      </c>
      <c r="D149" s="87"/>
      <c r="E149" s="88">
        <f>SUM(E148)</f>
        <v>30</v>
      </c>
      <c r="F149" s="51"/>
      <c r="G149" s="89">
        <f>SUM(G148)</f>
        <v>4466733.3</v>
      </c>
    </row>
    <row r="150" spans="1:7" customFormat="1" ht="31.5" x14ac:dyDescent="0.25">
      <c r="A150" s="236"/>
      <c r="B150" s="233"/>
      <c r="C150" s="85" t="s">
        <v>329</v>
      </c>
      <c r="D150" s="54">
        <v>6</v>
      </c>
      <c r="E150" s="53">
        <v>3</v>
      </c>
      <c r="F150" s="47">
        <f>VLOOKUP(D150,'[1]Приложение к ТС 2023'!$B$2:$E$70,4,FALSE)</f>
        <v>321903.96999999997</v>
      </c>
      <c r="G150" s="48">
        <f>E150*F150</f>
        <v>965711.91</v>
      </c>
    </row>
    <row r="151" spans="1:7" customFormat="1" ht="47.25" x14ac:dyDescent="0.25">
      <c r="A151" s="238"/>
      <c r="B151" s="234"/>
      <c r="C151" s="86" t="s">
        <v>330</v>
      </c>
      <c r="D151" s="87"/>
      <c r="E151" s="88">
        <f>SUM(E150)</f>
        <v>3</v>
      </c>
      <c r="F151" s="51"/>
      <c r="G151" s="89">
        <f>SUM(G150)</f>
        <v>965711.91</v>
      </c>
    </row>
    <row r="152" spans="1:7" customFormat="1" x14ac:dyDescent="0.25">
      <c r="A152" s="248" t="s">
        <v>330</v>
      </c>
      <c r="B152" s="249"/>
      <c r="C152" s="249"/>
      <c r="D152" s="250"/>
      <c r="E152" s="55">
        <f>E145+E147+E149+E151</f>
        <v>98</v>
      </c>
      <c r="F152" s="56"/>
      <c r="G152" s="57">
        <f>G145+G147+G149+G151</f>
        <v>15635605.25</v>
      </c>
    </row>
    <row r="153" spans="1:7" customFormat="1" x14ac:dyDescent="0.25">
      <c r="A153" s="235">
        <v>10</v>
      </c>
      <c r="B153" s="231" t="s">
        <v>444</v>
      </c>
      <c r="C153" s="214" t="s">
        <v>285</v>
      </c>
      <c r="D153" s="54">
        <v>18</v>
      </c>
      <c r="E153" s="53">
        <v>105</v>
      </c>
      <c r="F153" s="47">
        <f>VLOOKUP(D153,'[1]Приложение к ТС 2023'!$B$2:$E$70,4,FALSE)</f>
        <v>227121.38</v>
      </c>
      <c r="G153" s="48">
        <f>E153*F153</f>
        <v>23847744.899999999</v>
      </c>
    </row>
    <row r="154" spans="1:7" customFormat="1" x14ac:dyDescent="0.25">
      <c r="A154" s="236"/>
      <c r="B154" s="233"/>
      <c r="C154" s="239"/>
      <c r="D154" s="54">
        <v>22</v>
      </c>
      <c r="E154" s="53">
        <v>39</v>
      </c>
      <c r="F154" s="47">
        <f>VLOOKUP(D154,'[1]Приложение к ТС 2023'!$B$2:$E$70,4,FALSE)</f>
        <v>87178.98</v>
      </c>
      <c r="G154" s="48">
        <f>E154*F154</f>
        <v>3399980.22</v>
      </c>
    </row>
    <row r="155" spans="1:7" customFormat="1" x14ac:dyDescent="0.25">
      <c r="A155" s="236"/>
      <c r="B155" s="233"/>
      <c r="C155" s="239"/>
      <c r="D155" s="54">
        <v>23</v>
      </c>
      <c r="E155" s="53">
        <v>118</v>
      </c>
      <c r="F155" s="47">
        <f>VLOOKUP(D155,'[1]Приложение к ТС 2023'!$B$2:$E$70,4,FALSE)</f>
        <v>196969.25</v>
      </c>
      <c r="G155" s="48">
        <f>E155*F155</f>
        <v>23242371.5</v>
      </c>
    </row>
    <row r="156" spans="1:7" customFormat="1" x14ac:dyDescent="0.25">
      <c r="A156" s="236"/>
      <c r="B156" s="233"/>
      <c r="C156" s="215"/>
      <c r="D156" s="54">
        <v>24</v>
      </c>
      <c r="E156" s="53">
        <v>12</v>
      </c>
      <c r="F156" s="47">
        <f>VLOOKUP(D156,'[1]Приложение к ТС 2023'!$B$2:$E$70,4,FALSE)</f>
        <v>262005.39</v>
      </c>
      <c r="G156" s="48">
        <f>E156*F156</f>
        <v>3144064.68</v>
      </c>
    </row>
    <row r="157" spans="1:7" customFormat="1" ht="31.5" x14ac:dyDescent="0.25">
      <c r="A157" s="238"/>
      <c r="B157" s="234"/>
      <c r="C157" s="86" t="s">
        <v>286</v>
      </c>
      <c r="D157" s="87"/>
      <c r="E157" s="88">
        <f>SUM(E153:E156)</f>
        <v>274</v>
      </c>
      <c r="F157" s="51"/>
      <c r="G157" s="89">
        <f>SUM(G153:G156)</f>
        <v>53634161.299999997</v>
      </c>
    </row>
    <row r="158" spans="1:7" customFormat="1" x14ac:dyDescent="0.25">
      <c r="A158" s="228" t="s">
        <v>331</v>
      </c>
      <c r="B158" s="229"/>
      <c r="C158" s="229"/>
      <c r="D158" s="230"/>
      <c r="E158" s="55">
        <f>E157</f>
        <v>274</v>
      </c>
      <c r="F158" s="56"/>
      <c r="G158" s="57">
        <f>G157</f>
        <v>53634161.299999997</v>
      </c>
    </row>
    <row r="159" spans="1:7" customFormat="1" x14ac:dyDescent="0.25">
      <c r="A159" s="235">
        <v>11</v>
      </c>
      <c r="B159" s="231" t="s">
        <v>389</v>
      </c>
      <c r="C159" s="214" t="s">
        <v>278</v>
      </c>
      <c r="D159" s="54">
        <v>37</v>
      </c>
      <c r="E159" s="53">
        <v>121</v>
      </c>
      <c r="F159" s="47">
        <f>VLOOKUP(D159,'[1]Приложение к ТС 2023'!$B$2:$E$70,4,FALSE)</f>
        <v>196104.58</v>
      </c>
      <c r="G159" s="48">
        <f>E159*F159</f>
        <v>23728654.18</v>
      </c>
    </row>
    <row r="160" spans="1:7" customFormat="1" x14ac:dyDescent="0.25">
      <c r="A160" s="236"/>
      <c r="B160" s="233"/>
      <c r="C160" s="239"/>
      <c r="D160" s="54">
        <v>38</v>
      </c>
      <c r="E160" s="53">
        <v>145</v>
      </c>
      <c r="F160" s="47">
        <f>VLOOKUP(D160,'[1]Приложение к ТС 2023'!$B$2:$E$70,4,FALSE)</f>
        <v>226030.69</v>
      </c>
      <c r="G160" s="48">
        <f t="shared" ref="G160:G173" si="4">E160*F160</f>
        <v>32774450.050000001</v>
      </c>
    </row>
    <row r="161" spans="1:7" customFormat="1" x14ac:dyDescent="0.25">
      <c r="A161" s="236"/>
      <c r="B161" s="233"/>
      <c r="C161" s="239"/>
      <c r="D161" s="54">
        <v>39</v>
      </c>
      <c r="E161" s="53">
        <v>63</v>
      </c>
      <c r="F161" s="47">
        <f>VLOOKUP(D161,'[1]Приложение к ТС 2023'!$B$2:$E$70,4,FALSE)</f>
        <v>255415.08</v>
      </c>
      <c r="G161" s="48">
        <f t="shared" si="4"/>
        <v>16091150.039999999</v>
      </c>
    </row>
    <row r="162" spans="1:7" customFormat="1" x14ac:dyDescent="0.25">
      <c r="A162" s="236"/>
      <c r="B162" s="233"/>
      <c r="C162" s="239"/>
      <c r="D162" s="54">
        <v>40</v>
      </c>
      <c r="E162" s="53">
        <v>179</v>
      </c>
      <c r="F162" s="47">
        <f>VLOOKUP(D162,'[1]Приложение к ТС 2023'!$B$2:$E$70,4,FALSE)</f>
        <v>145573.10999999999</v>
      </c>
      <c r="G162" s="48">
        <f t="shared" si="4"/>
        <v>26057586.690000001</v>
      </c>
    </row>
    <row r="163" spans="1:7" customFormat="1" x14ac:dyDescent="0.25">
      <c r="A163" s="236"/>
      <c r="B163" s="233"/>
      <c r="C163" s="239"/>
      <c r="D163" s="54">
        <v>41</v>
      </c>
      <c r="E163" s="53">
        <v>103</v>
      </c>
      <c r="F163" s="47">
        <f>VLOOKUP(D163,'[1]Приложение к ТС 2023'!$B$2:$E$70,4,FALSE)</f>
        <v>175437.2</v>
      </c>
      <c r="G163" s="48">
        <f t="shared" si="4"/>
        <v>18070031.600000001</v>
      </c>
    </row>
    <row r="164" spans="1:7" customFormat="1" x14ac:dyDescent="0.25">
      <c r="A164" s="236"/>
      <c r="B164" s="233"/>
      <c r="C164" s="239"/>
      <c r="D164" s="54">
        <v>42</v>
      </c>
      <c r="E164" s="53">
        <v>44</v>
      </c>
      <c r="F164" s="47">
        <f>VLOOKUP(D164,'[1]Приложение к ТС 2023'!$B$2:$E$70,4,FALSE)</f>
        <v>217054.76</v>
      </c>
      <c r="G164" s="48">
        <f t="shared" si="4"/>
        <v>9550409.4399999995</v>
      </c>
    </row>
    <row r="165" spans="1:7" customFormat="1" x14ac:dyDescent="0.25">
      <c r="A165" s="236"/>
      <c r="B165" s="233"/>
      <c r="C165" s="239"/>
      <c r="D165" s="54">
        <v>43</v>
      </c>
      <c r="E165" s="53">
        <v>122</v>
      </c>
      <c r="F165" s="47">
        <f>VLOOKUP(D165,'[1]Приложение к ТС 2023'!$B$2:$E$70,4,FALSE)</f>
        <v>132471.69</v>
      </c>
      <c r="G165" s="48">
        <f t="shared" si="4"/>
        <v>16161546.18</v>
      </c>
    </row>
    <row r="166" spans="1:7" customFormat="1" x14ac:dyDescent="0.25">
      <c r="A166" s="236"/>
      <c r="B166" s="233"/>
      <c r="C166" s="239"/>
      <c r="D166" s="54">
        <v>44</v>
      </c>
      <c r="E166" s="53">
        <v>143</v>
      </c>
      <c r="F166" s="47">
        <f>VLOOKUP(D166,'[1]Приложение к ТС 2023'!$B$2:$E$70,4,FALSE)</f>
        <v>157011.51</v>
      </c>
      <c r="G166" s="48">
        <f t="shared" si="4"/>
        <v>22452645.93</v>
      </c>
    </row>
    <row r="167" spans="1:7" customFormat="1" x14ac:dyDescent="0.25">
      <c r="A167" s="236"/>
      <c r="B167" s="233"/>
      <c r="C167" s="239"/>
      <c r="D167" s="54">
        <v>45</v>
      </c>
      <c r="E167" s="53">
        <v>56</v>
      </c>
      <c r="F167" s="47">
        <f>VLOOKUP(D167,'[1]Приложение к ТС 2023'!$B$2:$E$70,4,FALSE)</f>
        <v>194747.31</v>
      </c>
      <c r="G167" s="48">
        <f t="shared" si="4"/>
        <v>10905849.359999999</v>
      </c>
    </row>
    <row r="168" spans="1:7" customFormat="1" x14ac:dyDescent="0.25">
      <c r="A168" s="236"/>
      <c r="B168" s="233"/>
      <c r="C168" s="239"/>
      <c r="D168" s="54">
        <v>46</v>
      </c>
      <c r="E168" s="53">
        <v>34</v>
      </c>
      <c r="F168" s="47">
        <f>VLOOKUP(D168,'[1]Приложение к ТС 2023'!$B$2:$E$70,4,FALSE)</f>
        <v>276286.87</v>
      </c>
      <c r="G168" s="48">
        <f t="shared" si="4"/>
        <v>9393753.5800000001</v>
      </c>
    </row>
    <row r="169" spans="1:7" customFormat="1" x14ac:dyDescent="0.25">
      <c r="A169" s="236"/>
      <c r="B169" s="233"/>
      <c r="C169" s="239"/>
      <c r="D169" s="54">
        <v>47</v>
      </c>
      <c r="E169" s="53">
        <v>58</v>
      </c>
      <c r="F169" s="47">
        <f>VLOOKUP(D169,'[1]Приложение к ТС 2023'!$B$2:$E$70,4,FALSE)</f>
        <v>301503.90000000002</v>
      </c>
      <c r="G169" s="48">
        <f t="shared" si="4"/>
        <v>17487226.199999999</v>
      </c>
    </row>
    <row r="170" spans="1:7" customFormat="1" x14ac:dyDescent="0.25">
      <c r="A170" s="236"/>
      <c r="B170" s="233"/>
      <c r="C170" s="239"/>
      <c r="D170" s="54">
        <v>48</v>
      </c>
      <c r="E170" s="53">
        <v>45</v>
      </c>
      <c r="F170" s="47">
        <f>VLOOKUP(D170,'[1]Приложение к ТС 2023'!$B$2:$E$70,4,FALSE)</f>
        <v>330952.21999999997</v>
      </c>
      <c r="G170" s="48">
        <f t="shared" si="4"/>
        <v>14892849.9</v>
      </c>
    </row>
    <row r="171" spans="1:7" customFormat="1" x14ac:dyDescent="0.25">
      <c r="A171" s="236"/>
      <c r="B171" s="233"/>
      <c r="C171" s="239"/>
      <c r="D171" s="54">
        <v>49</v>
      </c>
      <c r="E171" s="53">
        <v>29</v>
      </c>
      <c r="F171" s="47">
        <f>VLOOKUP(D171,'[1]Приложение к ТС 2023'!$B$2:$E$70,4,FALSE)</f>
        <v>165048.45000000001</v>
      </c>
      <c r="G171" s="48">
        <f t="shared" si="4"/>
        <v>4786405.05</v>
      </c>
    </row>
    <row r="172" spans="1:7" customFormat="1" x14ac:dyDescent="0.25">
      <c r="A172" s="236"/>
      <c r="B172" s="233"/>
      <c r="C172" s="239"/>
      <c r="D172" s="54">
        <v>51</v>
      </c>
      <c r="E172" s="53">
        <v>51</v>
      </c>
      <c r="F172" s="47">
        <f>VLOOKUP(D172,'[1]Приложение к ТС 2023'!$B$2:$E$70,4,FALSE)</f>
        <v>250037.72</v>
      </c>
      <c r="G172" s="48">
        <f t="shared" si="4"/>
        <v>12751923.720000001</v>
      </c>
    </row>
    <row r="173" spans="1:7" customFormat="1" x14ac:dyDescent="0.25">
      <c r="A173" s="236"/>
      <c r="B173" s="233"/>
      <c r="C173" s="215"/>
      <c r="D173" s="54">
        <v>52</v>
      </c>
      <c r="E173" s="53">
        <v>10</v>
      </c>
      <c r="F173" s="47">
        <f>VLOOKUP(D173,'[1]Приложение к ТС 2023'!$B$2:$E$70,4,FALSE)</f>
        <v>783934.84</v>
      </c>
      <c r="G173" s="48">
        <f t="shared" si="4"/>
        <v>7839348.4000000004</v>
      </c>
    </row>
    <row r="174" spans="1:7" customFormat="1" ht="31.5" x14ac:dyDescent="0.25">
      <c r="A174" s="238"/>
      <c r="B174" s="234"/>
      <c r="C174" s="86" t="s">
        <v>279</v>
      </c>
      <c r="D174" s="87"/>
      <c r="E174" s="88">
        <f>SUM(E159:E173)</f>
        <v>1203</v>
      </c>
      <c r="F174" s="51"/>
      <c r="G174" s="89">
        <f>SUM(G159:G173)</f>
        <v>242943830.31999999</v>
      </c>
    </row>
    <row r="175" spans="1:7" customFormat="1" x14ac:dyDescent="0.25">
      <c r="A175" s="228" t="s">
        <v>393</v>
      </c>
      <c r="B175" s="229"/>
      <c r="C175" s="229"/>
      <c r="D175" s="230"/>
      <c r="E175" s="55">
        <f>E174</f>
        <v>1203</v>
      </c>
      <c r="F175" s="56"/>
      <c r="G175" s="57">
        <f>G174</f>
        <v>242943830.31999999</v>
      </c>
    </row>
    <row r="176" spans="1:7" customFormat="1" x14ac:dyDescent="0.25">
      <c r="A176" s="235">
        <v>12</v>
      </c>
      <c r="B176" s="231" t="s">
        <v>332</v>
      </c>
      <c r="C176" s="214" t="s">
        <v>285</v>
      </c>
      <c r="D176" s="54">
        <v>18</v>
      </c>
      <c r="E176" s="53">
        <v>471</v>
      </c>
      <c r="F176" s="47">
        <f>VLOOKUP(D176,'[1]Приложение к ТС 2023'!$B$2:$E$70,4,FALSE)</f>
        <v>227121.38</v>
      </c>
      <c r="G176" s="48">
        <f>E176*F176</f>
        <v>106974169.98</v>
      </c>
    </row>
    <row r="177" spans="1:7" customFormat="1" x14ac:dyDescent="0.25">
      <c r="A177" s="236"/>
      <c r="B177" s="233"/>
      <c r="C177" s="239"/>
      <c r="D177" s="64">
        <v>20</v>
      </c>
      <c r="E177" s="53">
        <v>34</v>
      </c>
      <c r="F177" s="47">
        <f>VLOOKUP(D177,'[1]Приложение к ТС 2023'!$B$2:$E$70,4,FALSE)</f>
        <v>163932.60999999999</v>
      </c>
      <c r="G177" s="48">
        <f>E177*F177</f>
        <v>5573708.7400000002</v>
      </c>
    </row>
    <row r="178" spans="1:7" customFormat="1" x14ac:dyDescent="0.25">
      <c r="A178" s="236"/>
      <c r="B178" s="233"/>
      <c r="C178" s="239"/>
      <c r="D178" s="64">
        <v>23</v>
      </c>
      <c r="E178" s="53">
        <v>82</v>
      </c>
      <c r="F178" s="47">
        <f>VLOOKUP(D178,'[1]Приложение к ТС 2023'!$B$2:$E$70,4,FALSE)</f>
        <v>196969.25</v>
      </c>
      <c r="G178" s="48">
        <f>E178*F178</f>
        <v>16151478.5</v>
      </c>
    </row>
    <row r="179" spans="1:7" customFormat="1" x14ac:dyDescent="0.25">
      <c r="A179" s="236"/>
      <c r="B179" s="233"/>
      <c r="C179" s="215"/>
      <c r="D179" s="64">
        <v>24</v>
      </c>
      <c r="E179" s="53">
        <v>55</v>
      </c>
      <c r="F179" s="47">
        <f>VLOOKUP(D179,'[1]Приложение к ТС 2023'!$B$2:$E$70,4,FALSE)</f>
        <v>262005.39</v>
      </c>
      <c r="G179" s="48">
        <f>E179*F179</f>
        <v>14410296.449999999</v>
      </c>
    </row>
    <row r="180" spans="1:7" s="58" customFormat="1" ht="31.5" x14ac:dyDescent="0.2">
      <c r="A180" s="238"/>
      <c r="B180" s="234"/>
      <c r="C180" s="86" t="s">
        <v>286</v>
      </c>
      <c r="D180" s="87"/>
      <c r="E180" s="88">
        <f>SUM(E176:E179)</f>
        <v>642</v>
      </c>
      <c r="F180" s="51"/>
      <c r="G180" s="89">
        <f>SUM(G176:G179)</f>
        <v>143109653.66999999</v>
      </c>
    </row>
    <row r="181" spans="1:7" s="65" customFormat="1" ht="36.75" customHeight="1" x14ac:dyDescent="0.25">
      <c r="A181" s="248" t="s">
        <v>333</v>
      </c>
      <c r="B181" s="249"/>
      <c r="C181" s="249"/>
      <c r="D181" s="250"/>
      <c r="E181" s="55">
        <f>E180</f>
        <v>642</v>
      </c>
      <c r="F181" s="56"/>
      <c r="G181" s="57">
        <f>G180</f>
        <v>143109653.66999999</v>
      </c>
    </row>
    <row r="182" spans="1:7" s="65" customFormat="1" x14ac:dyDescent="0.25">
      <c r="A182" s="251">
        <v>13</v>
      </c>
      <c r="B182" s="231" t="s">
        <v>334</v>
      </c>
      <c r="C182" s="214" t="s">
        <v>278</v>
      </c>
      <c r="D182" s="64">
        <v>37</v>
      </c>
      <c r="E182" s="53">
        <v>72</v>
      </c>
      <c r="F182" s="47">
        <f>VLOOKUP(D182,'[1]Приложение к ТС 2023'!$B$2:$E$70,4,FALSE)</f>
        <v>196104.58</v>
      </c>
      <c r="G182" s="48">
        <f>E182*F182</f>
        <v>14119529.76</v>
      </c>
    </row>
    <row r="183" spans="1:7" s="65" customFormat="1" x14ac:dyDescent="0.25">
      <c r="A183" s="252"/>
      <c r="B183" s="233"/>
      <c r="C183" s="239"/>
      <c r="D183" s="64">
        <v>38</v>
      </c>
      <c r="E183" s="53">
        <v>17</v>
      </c>
      <c r="F183" s="47">
        <f>VLOOKUP(D183,'[1]Приложение к ТС 2023'!$B$2:$E$70,4,FALSE)</f>
        <v>226030.69</v>
      </c>
      <c r="G183" s="48">
        <f t="shared" ref="G183:G190" si="5">E183*F183</f>
        <v>3842521.73</v>
      </c>
    </row>
    <row r="184" spans="1:7" s="65" customFormat="1" x14ac:dyDescent="0.25">
      <c r="A184" s="252"/>
      <c r="B184" s="233"/>
      <c r="C184" s="239"/>
      <c r="D184" s="64">
        <v>39</v>
      </c>
      <c r="E184" s="53">
        <v>2</v>
      </c>
      <c r="F184" s="47">
        <f>VLOOKUP(D184,'[1]Приложение к ТС 2023'!$B$2:$E$70,4,FALSE)</f>
        <v>255415.08</v>
      </c>
      <c r="G184" s="48">
        <f t="shared" si="5"/>
        <v>510830.16</v>
      </c>
    </row>
    <row r="185" spans="1:7" s="65" customFormat="1" x14ac:dyDescent="0.25">
      <c r="A185" s="252"/>
      <c r="B185" s="233"/>
      <c r="C185" s="239"/>
      <c r="D185" s="64">
        <v>40</v>
      </c>
      <c r="E185" s="53">
        <v>78</v>
      </c>
      <c r="F185" s="47">
        <f>VLOOKUP(D185,'[1]Приложение к ТС 2023'!$B$2:$E$70,4,FALSE)</f>
        <v>145573.10999999999</v>
      </c>
      <c r="G185" s="48">
        <f t="shared" si="5"/>
        <v>11354702.58</v>
      </c>
    </row>
    <row r="186" spans="1:7" s="65" customFormat="1" x14ac:dyDescent="0.25">
      <c r="A186" s="252"/>
      <c r="B186" s="233"/>
      <c r="C186" s="239"/>
      <c r="D186" s="64">
        <v>41</v>
      </c>
      <c r="E186" s="53">
        <v>11</v>
      </c>
      <c r="F186" s="47">
        <f>VLOOKUP(D186,'[1]Приложение к ТС 2023'!$B$2:$E$70,4,FALSE)</f>
        <v>175437.2</v>
      </c>
      <c r="G186" s="48">
        <f t="shared" si="5"/>
        <v>1929809.2</v>
      </c>
    </row>
    <row r="187" spans="1:7" s="65" customFormat="1" x14ac:dyDescent="0.25">
      <c r="A187" s="252"/>
      <c r="B187" s="233"/>
      <c r="C187" s="239"/>
      <c r="D187" s="64">
        <v>42</v>
      </c>
      <c r="E187" s="53">
        <v>1</v>
      </c>
      <c r="F187" s="47">
        <f>VLOOKUP(D187,'[1]Приложение к ТС 2023'!$B$2:$E$70,4,FALSE)</f>
        <v>217054.76</v>
      </c>
      <c r="G187" s="48">
        <f t="shared" si="5"/>
        <v>217054.76</v>
      </c>
    </row>
    <row r="188" spans="1:7" s="65" customFormat="1" x14ac:dyDescent="0.25">
      <c r="A188" s="252"/>
      <c r="B188" s="233"/>
      <c r="C188" s="239"/>
      <c r="D188" s="64">
        <v>43</v>
      </c>
      <c r="E188" s="53">
        <v>71</v>
      </c>
      <c r="F188" s="47">
        <f>VLOOKUP(D188,'[1]Приложение к ТС 2023'!$B$2:$E$70,4,FALSE)</f>
        <v>132471.69</v>
      </c>
      <c r="G188" s="48">
        <f t="shared" si="5"/>
        <v>9405489.9900000002</v>
      </c>
    </row>
    <row r="189" spans="1:7" s="65" customFormat="1" x14ac:dyDescent="0.25">
      <c r="A189" s="252"/>
      <c r="B189" s="233"/>
      <c r="C189" s="239"/>
      <c r="D189" s="64">
        <v>44</v>
      </c>
      <c r="E189" s="53">
        <v>6</v>
      </c>
      <c r="F189" s="47">
        <f>VLOOKUP(D189,'[1]Приложение к ТС 2023'!$B$2:$E$70,4,FALSE)</f>
        <v>157011.51</v>
      </c>
      <c r="G189" s="48">
        <f t="shared" si="5"/>
        <v>942069.06</v>
      </c>
    </row>
    <row r="190" spans="1:7" s="65" customFormat="1" x14ac:dyDescent="0.25">
      <c r="A190" s="252"/>
      <c r="B190" s="233"/>
      <c r="C190" s="215"/>
      <c r="D190" s="64">
        <v>45</v>
      </c>
      <c r="E190" s="53">
        <v>1</v>
      </c>
      <c r="F190" s="47">
        <f>VLOOKUP(D190,'[1]Приложение к ТС 2023'!$B$2:$E$70,4,FALSE)</f>
        <v>194747.31</v>
      </c>
      <c r="G190" s="48">
        <f t="shared" si="5"/>
        <v>194747.31</v>
      </c>
    </row>
    <row r="191" spans="1:7" customFormat="1" ht="31.5" x14ac:dyDescent="0.25">
      <c r="A191" s="238"/>
      <c r="B191" s="234"/>
      <c r="C191" s="86" t="s">
        <v>279</v>
      </c>
      <c r="D191" s="87"/>
      <c r="E191" s="88">
        <f>SUM(E182:E190)</f>
        <v>259</v>
      </c>
      <c r="F191" s="51"/>
      <c r="G191" s="89">
        <f>SUM(G182:G190)</f>
        <v>42516754.549999997</v>
      </c>
    </row>
    <row r="192" spans="1:7" customFormat="1" x14ac:dyDescent="0.25">
      <c r="A192" s="228" t="s">
        <v>335</v>
      </c>
      <c r="B192" s="229"/>
      <c r="C192" s="229"/>
      <c r="D192" s="230"/>
      <c r="E192" s="55">
        <f>E191</f>
        <v>259</v>
      </c>
      <c r="F192" s="56"/>
      <c r="G192" s="57">
        <f>G191</f>
        <v>42516754.549999997</v>
      </c>
    </row>
    <row r="193" spans="1:10" s="72" customFormat="1" x14ac:dyDescent="0.25">
      <c r="A193" s="66" t="s">
        <v>336</v>
      </c>
      <c r="B193" s="67"/>
      <c r="C193" s="66"/>
      <c r="D193" s="68"/>
      <c r="E193" s="69">
        <f>E21+E44+E51+E61+E112+E116+E120+E140+E152+E158+E175+E181+E192</f>
        <v>10630</v>
      </c>
      <c r="F193" s="70"/>
      <c r="G193" s="71">
        <f>G21+G44+G51+G61+G112+G116+G120+G140+G152+G158+G175+G181+G192</f>
        <v>2251749710.9099998</v>
      </c>
      <c r="J193" s="73"/>
    </row>
    <row r="194" spans="1:10" s="81" customFormat="1" x14ac:dyDescent="0.25">
      <c r="A194" s="74" t="s">
        <v>337</v>
      </c>
      <c r="B194" s="75"/>
      <c r="C194" s="76"/>
      <c r="D194" s="77"/>
      <c r="E194" s="78">
        <v>475</v>
      </c>
      <c r="F194" s="79"/>
      <c r="G194" s="80">
        <v>68870054.769999996</v>
      </c>
      <c r="H194" s="82"/>
      <c r="I194" s="206"/>
      <c r="J194" s="82"/>
    </row>
  </sheetData>
  <mergeCells count="72">
    <mergeCell ref="A176:A180"/>
    <mergeCell ref="B176:B180"/>
    <mergeCell ref="C176:C179"/>
    <mergeCell ref="A182:A191"/>
    <mergeCell ref="B182:B191"/>
    <mergeCell ref="C182:C190"/>
    <mergeCell ref="A153:A157"/>
    <mergeCell ref="B153:B157"/>
    <mergeCell ref="C153:C156"/>
    <mergeCell ref="A159:A174"/>
    <mergeCell ref="B159:B174"/>
    <mergeCell ref="C159:C173"/>
    <mergeCell ref="C132:C133"/>
    <mergeCell ref="C135:C136"/>
    <mergeCell ref="A141:A151"/>
    <mergeCell ref="B141:B151"/>
    <mergeCell ref="C141:C144"/>
    <mergeCell ref="A121:A139"/>
    <mergeCell ref="B121:B139"/>
    <mergeCell ref="C121:C122"/>
    <mergeCell ref="C124:C125"/>
    <mergeCell ref="A117:A119"/>
    <mergeCell ref="B117:B119"/>
    <mergeCell ref="C117:C118"/>
    <mergeCell ref="A116:D116"/>
    <mergeCell ref="C129:C130"/>
    <mergeCell ref="C99:C102"/>
    <mergeCell ref="C104:C105"/>
    <mergeCell ref="C107:C108"/>
    <mergeCell ref="A113:A115"/>
    <mergeCell ref="B113:B115"/>
    <mergeCell ref="C113:C114"/>
    <mergeCell ref="A192:D192"/>
    <mergeCell ref="A5:A20"/>
    <mergeCell ref="B5:B20"/>
    <mergeCell ref="C7:C16"/>
    <mergeCell ref="C18:C19"/>
    <mergeCell ref="A22:A43"/>
    <mergeCell ref="B22:B43"/>
    <mergeCell ref="C22:C24"/>
    <mergeCell ref="C31:C42"/>
    <mergeCell ref="A45:A50"/>
    <mergeCell ref="A120:D120"/>
    <mergeCell ref="A140:D140"/>
    <mergeCell ref="A152:D152"/>
    <mergeCell ref="A158:D158"/>
    <mergeCell ref="A175:D175"/>
    <mergeCell ref="A181:D181"/>
    <mergeCell ref="A44:D44"/>
    <mergeCell ref="A51:D51"/>
    <mergeCell ref="A61:D61"/>
    <mergeCell ref="A112:D112"/>
    <mergeCell ref="B45:B50"/>
    <mergeCell ref="A52:A60"/>
    <mergeCell ref="B52:B60"/>
    <mergeCell ref="C52:C56"/>
    <mergeCell ref="C58:C59"/>
    <mergeCell ref="A62:A111"/>
    <mergeCell ref="B62:B111"/>
    <mergeCell ref="C66:C68"/>
    <mergeCell ref="C70:C71"/>
    <mergeCell ref="C73:C75"/>
    <mergeCell ref="C77:C78"/>
    <mergeCell ref="C82:C97"/>
    <mergeCell ref="C28:C29"/>
    <mergeCell ref="A1:E1"/>
    <mergeCell ref="A2:A3"/>
    <mergeCell ref="B2:B3"/>
    <mergeCell ref="C2:C3"/>
    <mergeCell ref="D2:D3"/>
    <mergeCell ref="E2:G2"/>
    <mergeCell ref="A21:D21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Normal="100" zoomScaleSheetLayoutView="100" workbookViewId="0">
      <pane xSplit="2" ySplit="3" topLeftCell="Q132" activePane="bottomRight" state="frozen"/>
      <selection pane="topRight" activeCell="C1" sqref="C1"/>
      <selection pane="bottomLeft" activeCell="A4" sqref="A4"/>
      <selection pane="bottomRight" activeCell="Q66" sqref="Q66"/>
    </sheetView>
  </sheetViews>
  <sheetFormatPr defaultRowHeight="15" x14ac:dyDescent="0.25"/>
  <cols>
    <col min="1" max="1" width="9.28515625" style="2" bestFit="1" customWidth="1"/>
    <col min="2" max="2" width="35.140625" style="1" customWidth="1"/>
    <col min="3" max="3" width="18.85546875" style="10" customWidth="1"/>
    <col min="4" max="4" width="8.7109375" style="1" customWidth="1"/>
    <col min="5" max="5" width="18.28515625" style="10" customWidth="1"/>
    <col min="6" max="6" width="8" style="1" customWidth="1"/>
    <col min="7" max="7" width="16.140625" style="10" customWidth="1"/>
    <col min="8" max="8" width="9" style="1" customWidth="1"/>
    <col min="9" max="9" width="16.140625" style="10" customWidth="1"/>
    <col min="10" max="10" width="8.140625" style="1" customWidth="1"/>
    <col min="11" max="11" width="16.140625" style="10" customWidth="1"/>
    <col min="12" max="12" width="7.5703125" style="1" customWidth="1"/>
    <col min="13" max="13" width="16.140625" style="10" customWidth="1"/>
    <col min="14" max="14" width="8.42578125" style="1" customWidth="1"/>
    <col min="15" max="15" width="16.140625" style="10" customWidth="1"/>
    <col min="16" max="16" width="7.42578125" style="1" customWidth="1"/>
    <col min="17" max="17" width="16" style="10" customWidth="1"/>
    <col min="18" max="18" width="9" style="1" customWidth="1"/>
    <col min="19" max="19" width="13.7109375" style="3" bestFit="1" customWidth="1"/>
    <col min="20" max="16384" width="9.140625" style="3"/>
  </cols>
  <sheetData>
    <row r="1" spans="1:18" ht="42" customHeight="1" x14ac:dyDescent="0.3">
      <c r="B1" s="253" t="s">
        <v>385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8" ht="15.75" x14ac:dyDescent="0.25">
      <c r="A2" s="254" t="s">
        <v>27</v>
      </c>
      <c r="B2" s="255" t="s">
        <v>26</v>
      </c>
      <c r="C2" s="256" t="s">
        <v>386</v>
      </c>
      <c r="D2" s="256"/>
      <c r="E2" s="256" t="s">
        <v>371</v>
      </c>
      <c r="F2" s="256"/>
      <c r="G2" s="256" t="s">
        <v>346</v>
      </c>
      <c r="H2" s="256"/>
      <c r="I2" s="256" t="s">
        <v>347</v>
      </c>
      <c r="J2" s="256"/>
      <c r="K2" s="256" t="s">
        <v>348</v>
      </c>
      <c r="L2" s="256"/>
      <c r="M2" s="256" t="s">
        <v>349</v>
      </c>
      <c r="N2" s="256"/>
      <c r="O2" s="256" t="s">
        <v>350</v>
      </c>
      <c r="P2" s="256"/>
      <c r="Q2" s="257" t="s">
        <v>267</v>
      </c>
      <c r="R2" s="258"/>
    </row>
    <row r="3" spans="1:18" x14ac:dyDescent="0.25">
      <c r="A3" s="254"/>
      <c r="B3" s="255"/>
      <c r="C3" s="11" t="s">
        <v>66</v>
      </c>
      <c r="D3" s="141" t="s">
        <v>262</v>
      </c>
      <c r="E3" s="11" t="s">
        <v>66</v>
      </c>
      <c r="F3" s="141" t="s">
        <v>262</v>
      </c>
      <c r="G3" s="11" t="s">
        <v>66</v>
      </c>
      <c r="H3" s="16" t="s">
        <v>262</v>
      </c>
      <c r="I3" s="11" t="s">
        <v>66</v>
      </c>
      <c r="J3" s="17" t="s">
        <v>262</v>
      </c>
      <c r="K3" s="11" t="s">
        <v>66</v>
      </c>
      <c r="L3" s="17" t="s">
        <v>262</v>
      </c>
      <c r="M3" s="11" t="s">
        <v>66</v>
      </c>
      <c r="N3" s="17" t="s">
        <v>262</v>
      </c>
      <c r="O3" s="11" t="s">
        <v>66</v>
      </c>
      <c r="P3" s="17" t="s">
        <v>262</v>
      </c>
      <c r="Q3" s="11" t="s">
        <v>66</v>
      </c>
      <c r="R3" s="16" t="s">
        <v>262</v>
      </c>
    </row>
    <row r="4" spans="1:18" ht="15.75" x14ac:dyDescent="0.25">
      <c r="A4" s="4">
        <v>560001</v>
      </c>
      <c r="B4" s="5" t="s">
        <v>429</v>
      </c>
      <c r="C4" s="196">
        <v>1063503963.83</v>
      </c>
      <c r="D4" s="197">
        <v>20489</v>
      </c>
      <c r="E4" s="131">
        <v>169885378.58000001</v>
      </c>
      <c r="F4" s="195">
        <v>1025</v>
      </c>
      <c r="G4" s="19"/>
      <c r="H4" s="20"/>
      <c r="I4" s="192">
        <v>7018222.4199999999</v>
      </c>
      <c r="J4" s="193">
        <v>173</v>
      </c>
      <c r="K4" s="192">
        <v>979239.89</v>
      </c>
      <c r="L4" s="193">
        <v>12</v>
      </c>
      <c r="M4" s="192">
        <v>33052717.620000001</v>
      </c>
      <c r="N4" s="193">
        <v>350</v>
      </c>
      <c r="O4" s="19"/>
      <c r="P4" s="20"/>
      <c r="Q4" s="12"/>
      <c r="R4" s="5"/>
    </row>
    <row r="5" spans="1:18" ht="15.75" x14ac:dyDescent="0.25">
      <c r="A5" s="4">
        <v>560264</v>
      </c>
      <c r="B5" s="5" t="s">
        <v>22</v>
      </c>
      <c r="C5" s="196">
        <v>702777250.47000003</v>
      </c>
      <c r="D5" s="197">
        <v>19281</v>
      </c>
      <c r="E5" s="173">
        <v>13944773.33</v>
      </c>
      <c r="F5" s="174">
        <v>151</v>
      </c>
      <c r="G5" s="14"/>
      <c r="H5" s="15"/>
      <c r="I5" s="14"/>
      <c r="J5" s="15"/>
      <c r="K5" s="14"/>
      <c r="L5" s="15"/>
      <c r="M5" s="14"/>
      <c r="N5" s="15"/>
      <c r="O5" s="14"/>
      <c r="P5" s="15"/>
      <c r="Q5" s="159">
        <v>198601138.22999999</v>
      </c>
      <c r="R5" s="212">
        <v>5428</v>
      </c>
    </row>
    <row r="6" spans="1:18" x14ac:dyDescent="0.25">
      <c r="A6" s="4">
        <v>560259</v>
      </c>
      <c r="B6" s="5" t="s">
        <v>30</v>
      </c>
      <c r="C6" s="12"/>
      <c r="D6" s="5"/>
      <c r="E6" s="12"/>
      <c r="F6" s="5"/>
      <c r="G6" s="12"/>
      <c r="H6" s="5"/>
      <c r="I6" s="12"/>
      <c r="J6" s="5"/>
      <c r="K6" s="12"/>
      <c r="L6" s="5"/>
      <c r="M6" s="12"/>
      <c r="N6" s="5"/>
      <c r="O6" s="12"/>
      <c r="P6" s="5"/>
      <c r="Q6" s="12"/>
      <c r="R6" s="5"/>
    </row>
    <row r="7" spans="1:18" ht="15.75" x14ac:dyDescent="0.25">
      <c r="A7" s="4">
        <v>560220</v>
      </c>
      <c r="B7" s="5" t="s">
        <v>16</v>
      </c>
      <c r="C7" s="196">
        <v>588608244.91999996</v>
      </c>
      <c r="D7" s="197">
        <v>14967</v>
      </c>
      <c r="E7" s="14"/>
      <c r="F7" s="15"/>
      <c r="G7" s="12"/>
      <c r="H7" s="5"/>
      <c r="I7" s="12"/>
      <c r="J7" s="5"/>
      <c r="K7" s="12"/>
      <c r="L7" s="5"/>
      <c r="M7" s="12"/>
      <c r="N7" s="5"/>
      <c r="O7" s="12"/>
      <c r="P7" s="5"/>
      <c r="Q7" s="12"/>
      <c r="R7" s="5"/>
    </row>
    <row r="8" spans="1:18" x14ac:dyDescent="0.25">
      <c r="A8" s="4">
        <v>560263</v>
      </c>
      <c r="B8" s="5" t="s">
        <v>120</v>
      </c>
      <c r="C8" s="12"/>
      <c r="D8" s="5"/>
      <c r="E8" s="12"/>
      <c r="F8" s="5"/>
      <c r="G8" s="131">
        <v>7932521.6600000001</v>
      </c>
      <c r="H8" s="195">
        <v>200</v>
      </c>
      <c r="I8" s="192">
        <v>35067880.840000004</v>
      </c>
      <c r="J8" s="193">
        <v>1002</v>
      </c>
      <c r="K8" s="192">
        <v>117911696.78</v>
      </c>
      <c r="L8" s="193">
        <v>2064</v>
      </c>
      <c r="M8" s="192">
        <v>128472295.77</v>
      </c>
      <c r="N8" s="193">
        <v>1392</v>
      </c>
      <c r="O8" s="131">
        <v>11159767.949999999</v>
      </c>
      <c r="P8" s="195">
        <v>623</v>
      </c>
      <c r="Q8" s="12"/>
      <c r="R8" s="5"/>
    </row>
    <row r="9" spans="1:18" x14ac:dyDescent="0.25">
      <c r="A9" s="4" t="s">
        <v>239</v>
      </c>
      <c r="B9" s="5" t="s">
        <v>240</v>
      </c>
      <c r="C9" s="12"/>
      <c r="D9" s="5"/>
      <c r="E9" s="12"/>
      <c r="F9" s="5"/>
      <c r="G9" s="14"/>
      <c r="H9" s="15"/>
      <c r="I9" s="14"/>
      <c r="J9" s="15"/>
      <c r="K9" s="14"/>
      <c r="L9" s="15"/>
      <c r="M9" s="14"/>
      <c r="N9" s="15"/>
      <c r="O9" s="14"/>
      <c r="P9" s="15"/>
      <c r="Q9" s="12"/>
      <c r="R9" s="5"/>
    </row>
    <row r="10" spans="1:18" x14ac:dyDescent="0.25">
      <c r="A10" s="4">
        <v>560266</v>
      </c>
      <c r="B10" s="5" t="s">
        <v>121</v>
      </c>
      <c r="C10" s="12"/>
      <c r="D10" s="5"/>
      <c r="E10" s="12"/>
      <c r="F10" s="5"/>
      <c r="G10" s="12"/>
      <c r="H10" s="5"/>
      <c r="I10" s="12"/>
      <c r="J10" s="5"/>
      <c r="K10" s="12"/>
      <c r="L10" s="5"/>
      <c r="M10" s="12"/>
      <c r="N10" s="5"/>
      <c r="O10" s="12"/>
      <c r="P10" s="5"/>
      <c r="Q10" s="12"/>
      <c r="R10" s="5"/>
    </row>
    <row r="11" spans="1:18" x14ac:dyDescent="0.25">
      <c r="A11" s="4" t="s">
        <v>241</v>
      </c>
      <c r="B11" s="5" t="s">
        <v>242</v>
      </c>
      <c r="C11" s="131">
        <v>40918548.670000002</v>
      </c>
      <c r="D11" s="195">
        <v>1012</v>
      </c>
      <c r="E11" s="173">
        <v>851991439.75999999</v>
      </c>
      <c r="F11" s="174">
        <v>10688</v>
      </c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2"/>
      <c r="R11" s="5"/>
    </row>
    <row r="12" spans="1:18" x14ac:dyDescent="0.25">
      <c r="A12" s="4" t="s">
        <v>243</v>
      </c>
      <c r="B12" s="5" t="s">
        <v>442</v>
      </c>
      <c r="C12" s="131">
        <v>11452472.66</v>
      </c>
      <c r="D12" s="195">
        <v>357</v>
      </c>
      <c r="E12" s="173">
        <v>633004367.92999995</v>
      </c>
      <c r="F12" s="174">
        <v>7706</v>
      </c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2"/>
      <c r="R12" s="5"/>
    </row>
    <row r="13" spans="1:18" x14ac:dyDescent="0.25">
      <c r="A13" s="4" t="s">
        <v>122</v>
      </c>
      <c r="B13" s="5" t="s">
        <v>123</v>
      </c>
      <c r="C13" s="131">
        <v>33966841</v>
      </c>
      <c r="D13" s="195">
        <v>1207</v>
      </c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2"/>
      <c r="R13" s="5"/>
    </row>
    <row r="14" spans="1:18" x14ac:dyDescent="0.25">
      <c r="A14" s="4">
        <v>560023</v>
      </c>
      <c r="B14" s="5" t="s">
        <v>18</v>
      </c>
      <c r="C14" s="131">
        <v>280884138.83999997</v>
      </c>
      <c r="D14" s="195">
        <v>8364</v>
      </c>
      <c r="E14" s="12"/>
      <c r="F14" s="5"/>
      <c r="G14" s="12"/>
      <c r="H14" s="5"/>
      <c r="I14" s="12"/>
      <c r="J14" s="5"/>
      <c r="K14" s="12"/>
      <c r="L14" s="5"/>
      <c r="M14" s="12"/>
      <c r="N14" s="5"/>
      <c r="O14" s="12"/>
      <c r="P14" s="5"/>
      <c r="Q14" s="12"/>
      <c r="R14" s="5"/>
    </row>
    <row r="15" spans="1:18" x14ac:dyDescent="0.25">
      <c r="A15" s="4" t="s">
        <v>124</v>
      </c>
      <c r="B15" s="5" t="s">
        <v>125</v>
      </c>
      <c r="C15" s="12"/>
      <c r="D15" s="5"/>
      <c r="E15" s="12"/>
      <c r="F15" s="5"/>
      <c r="G15" s="12"/>
      <c r="H15" s="5"/>
      <c r="I15" s="12"/>
      <c r="J15" s="5"/>
      <c r="K15" s="12"/>
      <c r="L15" s="5"/>
      <c r="M15" s="12"/>
      <c r="N15" s="5"/>
      <c r="O15" s="12"/>
      <c r="P15" s="5"/>
      <c r="Q15" s="14"/>
      <c r="R15" s="15"/>
    </row>
    <row r="16" spans="1:18" x14ac:dyDescent="0.25">
      <c r="A16" s="4">
        <v>560255</v>
      </c>
      <c r="B16" s="5" t="s">
        <v>126</v>
      </c>
      <c r="C16" s="12"/>
      <c r="D16" s="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2"/>
      <c r="R16" s="5"/>
    </row>
    <row r="17" spans="1:18" x14ac:dyDescent="0.25">
      <c r="A17" s="4">
        <v>560253</v>
      </c>
      <c r="B17" s="5" t="s">
        <v>127</v>
      </c>
      <c r="C17" s="12"/>
      <c r="D17" s="5"/>
      <c r="E17" s="12"/>
      <c r="F17" s="5"/>
      <c r="G17" s="12"/>
      <c r="H17" s="5"/>
      <c r="I17" s="12"/>
      <c r="J17" s="5"/>
      <c r="K17" s="12"/>
      <c r="L17" s="5"/>
      <c r="M17" s="12"/>
      <c r="N17" s="5"/>
      <c r="O17" s="12"/>
      <c r="P17" s="5"/>
      <c r="Q17" s="12"/>
      <c r="R17" s="5"/>
    </row>
    <row r="18" spans="1:18" x14ac:dyDescent="0.25">
      <c r="A18" s="4">
        <v>560261</v>
      </c>
      <c r="B18" s="5" t="s">
        <v>128</v>
      </c>
      <c r="C18" s="12"/>
      <c r="D18" s="5"/>
      <c r="E18" s="12"/>
      <c r="F18" s="5"/>
      <c r="G18" s="12"/>
      <c r="H18" s="5"/>
      <c r="I18" s="12"/>
      <c r="J18" s="5"/>
      <c r="K18" s="12"/>
      <c r="L18" s="5"/>
      <c r="M18" s="12"/>
      <c r="N18" s="5"/>
      <c r="O18" s="12"/>
      <c r="P18" s="5"/>
      <c r="Q18" s="12"/>
      <c r="R18" s="5"/>
    </row>
    <row r="19" spans="1:18" ht="30" x14ac:dyDescent="0.25">
      <c r="A19" s="4">
        <v>560014</v>
      </c>
      <c r="B19" s="5" t="s">
        <v>33</v>
      </c>
      <c r="C19" s="12"/>
      <c r="D19" s="5"/>
      <c r="E19" s="12"/>
      <c r="F19" s="5"/>
      <c r="G19" s="12"/>
      <c r="H19" s="5"/>
      <c r="I19" s="12"/>
      <c r="J19" s="5"/>
      <c r="K19" s="12"/>
      <c r="L19" s="5"/>
      <c r="M19" s="12"/>
      <c r="N19" s="5"/>
      <c r="O19" s="12"/>
      <c r="P19" s="5"/>
      <c r="Q19" s="12"/>
      <c r="R19" s="5"/>
    </row>
    <row r="20" spans="1:18" x14ac:dyDescent="0.25">
      <c r="A20" s="4">
        <v>560267</v>
      </c>
      <c r="B20" s="5" t="s">
        <v>13</v>
      </c>
      <c r="C20" s="131">
        <v>528038817.24000001</v>
      </c>
      <c r="D20" s="195">
        <v>16921</v>
      </c>
      <c r="E20" s="14"/>
      <c r="F20" s="15"/>
      <c r="G20" s="12"/>
      <c r="H20" s="5"/>
      <c r="I20" s="12"/>
      <c r="J20" s="5"/>
      <c r="K20" s="12"/>
      <c r="L20" s="5"/>
      <c r="M20" s="12"/>
      <c r="N20" s="5"/>
      <c r="O20" s="12"/>
      <c r="P20" s="5"/>
      <c r="Q20" s="12"/>
      <c r="R20" s="5"/>
    </row>
    <row r="21" spans="1:18" x14ac:dyDescent="0.25">
      <c r="A21" s="4">
        <v>560020</v>
      </c>
      <c r="B21" s="5" t="s">
        <v>445</v>
      </c>
      <c r="C21" s="131">
        <v>368937081.67000002</v>
      </c>
      <c r="D21" s="195">
        <v>4476</v>
      </c>
      <c r="E21" s="12"/>
      <c r="F21" s="5"/>
      <c r="G21" s="12"/>
      <c r="H21" s="5"/>
      <c r="I21" s="12"/>
      <c r="J21" s="5"/>
      <c r="K21" s="12"/>
      <c r="L21" s="5"/>
      <c r="M21" s="12"/>
      <c r="N21" s="5"/>
      <c r="O21" s="12"/>
      <c r="P21" s="5"/>
      <c r="Q21" s="12"/>
      <c r="R21" s="5"/>
    </row>
    <row r="22" spans="1:18" ht="30" x14ac:dyDescent="0.25">
      <c r="A22" s="4">
        <v>560268</v>
      </c>
      <c r="B22" s="5" t="s">
        <v>19</v>
      </c>
      <c r="C22" s="131">
        <v>593830832.38</v>
      </c>
      <c r="D22" s="195">
        <v>13927</v>
      </c>
      <c r="E22" s="131">
        <v>11738592.07</v>
      </c>
      <c r="F22" s="195">
        <v>114</v>
      </c>
      <c r="G22" s="12"/>
      <c r="H22" s="5"/>
      <c r="I22" s="12"/>
      <c r="J22" s="5"/>
      <c r="K22" s="12"/>
      <c r="L22" s="5"/>
      <c r="M22" s="192">
        <v>19329574.559999999</v>
      </c>
      <c r="N22" s="193">
        <v>205</v>
      </c>
      <c r="O22" s="12"/>
      <c r="P22" s="5"/>
      <c r="Q22" s="14"/>
      <c r="R22" s="15"/>
    </row>
    <row r="23" spans="1:18" x14ac:dyDescent="0.25">
      <c r="A23" s="4">
        <v>560024</v>
      </c>
      <c r="B23" s="5" t="s">
        <v>34</v>
      </c>
      <c r="C23" s="131">
        <v>109380444.23999999</v>
      </c>
      <c r="D23" s="195">
        <v>4245</v>
      </c>
      <c r="E23" s="12"/>
      <c r="F23" s="5"/>
      <c r="G23" s="131">
        <v>12422101.1</v>
      </c>
      <c r="H23" s="195">
        <v>154</v>
      </c>
      <c r="I23" s="12"/>
      <c r="J23" s="5"/>
      <c r="K23" s="12"/>
      <c r="L23" s="5"/>
      <c r="M23" s="12"/>
      <c r="N23" s="5"/>
      <c r="O23" s="12"/>
      <c r="P23" s="5"/>
      <c r="Q23" s="14"/>
      <c r="R23" s="15"/>
    </row>
    <row r="24" spans="1:18" x14ac:dyDescent="0.25">
      <c r="A24" s="4">
        <v>560265</v>
      </c>
      <c r="B24" s="5" t="s">
        <v>231</v>
      </c>
      <c r="C24" s="131">
        <v>314081479.37</v>
      </c>
      <c r="D24" s="195">
        <v>10501</v>
      </c>
      <c r="E24" s="12"/>
      <c r="F24" s="5"/>
      <c r="G24" s="12"/>
      <c r="H24" s="5"/>
      <c r="I24" s="12"/>
      <c r="J24" s="5"/>
      <c r="K24" s="12"/>
      <c r="L24" s="5"/>
      <c r="M24" s="12"/>
      <c r="N24" s="5"/>
      <c r="O24" s="12"/>
      <c r="P24" s="5"/>
      <c r="Q24" s="131">
        <v>156556423.50999999</v>
      </c>
      <c r="R24" s="195">
        <v>4318</v>
      </c>
    </row>
    <row r="25" spans="1:18" x14ac:dyDescent="0.25">
      <c r="A25" s="4" t="s">
        <v>130</v>
      </c>
      <c r="B25" s="5" t="s">
        <v>131</v>
      </c>
      <c r="C25" s="12"/>
      <c r="D25" s="5"/>
      <c r="E25" s="12"/>
      <c r="F25" s="5"/>
      <c r="G25" s="12"/>
      <c r="H25" s="5"/>
      <c r="I25" s="12"/>
      <c r="J25" s="5"/>
      <c r="K25" s="12"/>
      <c r="L25" s="5"/>
      <c r="M25" s="12"/>
      <c r="N25" s="5"/>
      <c r="O25" s="12"/>
      <c r="P25" s="5"/>
      <c r="Q25" s="12"/>
      <c r="R25" s="5"/>
    </row>
    <row r="26" spans="1:18" x14ac:dyDescent="0.25">
      <c r="A26" s="4">
        <v>560033</v>
      </c>
      <c r="B26" s="5" t="s">
        <v>35</v>
      </c>
      <c r="C26" s="131">
        <v>131045996.03</v>
      </c>
      <c r="D26" s="195">
        <v>4682</v>
      </c>
      <c r="E26" s="12"/>
      <c r="F26" s="5"/>
      <c r="G26" s="12"/>
      <c r="H26" s="5"/>
      <c r="I26" s="12"/>
      <c r="J26" s="5"/>
      <c r="K26" s="12"/>
      <c r="L26" s="5"/>
      <c r="M26" s="12"/>
      <c r="N26" s="5"/>
      <c r="O26" s="12"/>
      <c r="P26" s="5"/>
      <c r="Q26" s="200">
        <v>86416159.129999995</v>
      </c>
      <c r="R26" s="201">
        <v>2343</v>
      </c>
    </row>
    <row r="27" spans="1:18" x14ac:dyDescent="0.25">
      <c r="A27" s="120">
        <v>560325</v>
      </c>
      <c r="B27" s="5" t="s">
        <v>388</v>
      </c>
      <c r="C27" s="131">
        <v>574374305.16999996</v>
      </c>
      <c r="D27" s="195">
        <v>15066</v>
      </c>
      <c r="E27" s="131">
        <v>39055383.289999999</v>
      </c>
      <c r="F27" s="195">
        <v>408</v>
      </c>
      <c r="G27" s="12"/>
      <c r="H27" s="5"/>
      <c r="I27" s="12"/>
      <c r="J27" s="5"/>
      <c r="K27" s="12"/>
      <c r="L27" s="5"/>
      <c r="M27" s="12"/>
      <c r="N27" s="5"/>
      <c r="O27" s="12"/>
      <c r="P27" s="5"/>
      <c r="Q27" s="14"/>
      <c r="R27" s="15"/>
    </row>
    <row r="28" spans="1:18" x14ac:dyDescent="0.25">
      <c r="A28" s="4">
        <v>560035</v>
      </c>
      <c r="B28" s="5" t="s">
        <v>36</v>
      </c>
      <c r="C28" s="131">
        <v>94500302.780000001</v>
      </c>
      <c r="D28" s="195">
        <v>3971</v>
      </c>
      <c r="E28" s="14"/>
      <c r="F28" s="15"/>
      <c r="G28" s="12"/>
      <c r="H28" s="5"/>
      <c r="I28" s="12"/>
      <c r="J28" s="5"/>
      <c r="K28" s="12"/>
      <c r="L28" s="5"/>
      <c r="M28" s="12"/>
      <c r="N28" s="5"/>
      <c r="O28" s="12"/>
      <c r="P28" s="5"/>
      <c r="Q28" s="12"/>
      <c r="R28" s="5"/>
    </row>
    <row r="29" spans="1:18" x14ac:dyDescent="0.25">
      <c r="A29" s="4" t="s">
        <v>132</v>
      </c>
      <c r="B29" s="5" t="s">
        <v>133</v>
      </c>
      <c r="C29" s="12"/>
      <c r="D29" s="5"/>
      <c r="E29" s="12"/>
      <c r="F29" s="5"/>
      <c r="G29" s="12"/>
      <c r="H29" s="5"/>
      <c r="I29" s="12"/>
      <c r="J29" s="5"/>
      <c r="K29" s="12"/>
      <c r="L29" s="5"/>
      <c r="M29" s="12"/>
      <c r="N29" s="5"/>
      <c r="O29" s="12"/>
      <c r="P29" s="5"/>
      <c r="Q29" s="12"/>
      <c r="R29" s="5"/>
    </row>
    <row r="30" spans="1:18" x14ac:dyDescent="0.25">
      <c r="A30" s="4" t="s">
        <v>134</v>
      </c>
      <c r="B30" s="5" t="s">
        <v>135</v>
      </c>
      <c r="C30" s="12"/>
      <c r="D30" s="5"/>
      <c r="E30" s="12"/>
      <c r="F30" s="5"/>
      <c r="G30" s="12"/>
      <c r="H30" s="5"/>
      <c r="I30" s="12"/>
      <c r="J30" s="5"/>
      <c r="K30" s="12"/>
      <c r="L30" s="5"/>
      <c r="M30" s="12"/>
      <c r="N30" s="5"/>
      <c r="O30" s="12"/>
      <c r="P30" s="5"/>
      <c r="Q30" s="12"/>
      <c r="R30" s="5"/>
    </row>
    <row r="31" spans="1:18" x14ac:dyDescent="0.25">
      <c r="A31" s="4" t="s">
        <v>136</v>
      </c>
      <c r="B31" s="5" t="s">
        <v>137</v>
      </c>
      <c r="C31" s="12"/>
      <c r="D31" s="5"/>
      <c r="E31" s="12"/>
      <c r="F31" s="5"/>
      <c r="G31" s="12"/>
      <c r="H31" s="5"/>
      <c r="I31" s="12"/>
      <c r="J31" s="5"/>
      <c r="K31" s="12"/>
      <c r="L31" s="5"/>
      <c r="M31" s="12"/>
      <c r="N31" s="5"/>
      <c r="O31" s="12"/>
      <c r="P31" s="5"/>
      <c r="Q31" s="12"/>
      <c r="R31" s="5"/>
    </row>
    <row r="32" spans="1:18" x14ac:dyDescent="0.25">
      <c r="A32" s="4">
        <v>560206</v>
      </c>
      <c r="B32" s="5" t="s">
        <v>14</v>
      </c>
      <c r="C32" s="131">
        <v>310511671.20999998</v>
      </c>
      <c r="D32" s="195">
        <v>8287</v>
      </c>
      <c r="E32" s="12"/>
      <c r="F32" s="5"/>
      <c r="G32" s="12"/>
      <c r="H32" s="5"/>
      <c r="I32" s="12"/>
      <c r="J32" s="5"/>
      <c r="K32" s="12"/>
      <c r="L32" s="5"/>
      <c r="M32" s="12"/>
      <c r="N32" s="5"/>
      <c r="O32" s="12"/>
      <c r="P32" s="5"/>
      <c r="Q32" s="200">
        <v>19721898.449999999</v>
      </c>
      <c r="R32" s="201">
        <v>603</v>
      </c>
    </row>
    <row r="33" spans="1:18" x14ac:dyDescent="0.25">
      <c r="A33" s="4">
        <v>560041</v>
      </c>
      <c r="B33" s="5" t="s">
        <v>232</v>
      </c>
      <c r="C33" s="131">
        <v>32554339.149999999</v>
      </c>
      <c r="D33" s="195">
        <v>1201</v>
      </c>
      <c r="E33" s="12"/>
      <c r="F33" s="5"/>
      <c r="G33" s="12"/>
      <c r="H33" s="5"/>
      <c r="I33" s="12"/>
      <c r="J33" s="5"/>
      <c r="K33" s="12"/>
      <c r="L33" s="5"/>
      <c r="M33" s="12"/>
      <c r="N33" s="5"/>
      <c r="O33" s="12"/>
      <c r="P33" s="5"/>
      <c r="Q33" s="12"/>
      <c r="R33" s="5"/>
    </row>
    <row r="34" spans="1:18" x14ac:dyDescent="0.25">
      <c r="A34" s="4" t="s">
        <v>138</v>
      </c>
      <c r="B34" s="5" t="s">
        <v>139</v>
      </c>
      <c r="C34" s="12"/>
      <c r="D34" s="5"/>
      <c r="E34" s="12"/>
      <c r="F34" s="5"/>
      <c r="G34" s="12"/>
      <c r="H34" s="5"/>
      <c r="I34" s="12"/>
      <c r="J34" s="5"/>
      <c r="K34" s="12"/>
      <c r="L34" s="5"/>
      <c r="M34" s="12"/>
      <c r="N34" s="5"/>
      <c r="O34" s="12"/>
      <c r="P34" s="5"/>
      <c r="Q34" s="12"/>
      <c r="R34" s="5"/>
    </row>
    <row r="35" spans="1:18" x14ac:dyDescent="0.25">
      <c r="A35" s="4">
        <v>560043</v>
      </c>
      <c r="B35" s="5" t="s">
        <v>233</v>
      </c>
      <c r="C35" s="131">
        <v>67769212.890000001</v>
      </c>
      <c r="D35" s="195">
        <v>2585</v>
      </c>
      <c r="E35" s="12"/>
      <c r="F35" s="5"/>
      <c r="G35" s="12"/>
      <c r="H35" s="5"/>
      <c r="I35" s="12"/>
      <c r="J35" s="5"/>
      <c r="K35" s="12"/>
      <c r="L35" s="5"/>
      <c r="M35" s="12"/>
      <c r="N35" s="5"/>
      <c r="O35" s="12"/>
      <c r="P35" s="5"/>
      <c r="Q35" s="12"/>
      <c r="R35" s="5"/>
    </row>
    <row r="36" spans="1:18" ht="30" x14ac:dyDescent="0.25">
      <c r="A36" s="4">
        <v>560214</v>
      </c>
      <c r="B36" s="5" t="s">
        <v>433</v>
      </c>
      <c r="C36" s="131">
        <v>598433674.37</v>
      </c>
      <c r="D36" s="195">
        <v>16274</v>
      </c>
      <c r="E36" s="173">
        <v>122439388.02</v>
      </c>
      <c r="F36" s="174">
        <v>1858</v>
      </c>
      <c r="G36" s="131">
        <v>20318349.629999999</v>
      </c>
      <c r="H36" s="195">
        <v>559</v>
      </c>
      <c r="I36" s="12"/>
      <c r="J36" s="5"/>
      <c r="K36" s="12"/>
      <c r="L36" s="5"/>
      <c r="M36" s="192">
        <v>18993645.260000002</v>
      </c>
      <c r="N36" s="193">
        <v>201</v>
      </c>
      <c r="O36" s="12"/>
      <c r="P36" s="5"/>
      <c r="Q36" s="200">
        <v>55986387.280000001</v>
      </c>
      <c r="R36" s="201">
        <v>1508</v>
      </c>
    </row>
    <row r="37" spans="1:18" x14ac:dyDescent="0.25">
      <c r="A37" s="4">
        <v>560275</v>
      </c>
      <c r="B37" s="5" t="s">
        <v>12</v>
      </c>
      <c r="C37" s="131">
        <v>225634618.68000001</v>
      </c>
      <c r="D37" s="195">
        <v>8452</v>
      </c>
      <c r="E37" s="12"/>
      <c r="F37" s="5"/>
      <c r="G37" s="12"/>
      <c r="H37" s="5"/>
      <c r="I37" s="12"/>
      <c r="J37" s="5"/>
      <c r="K37" s="12"/>
      <c r="L37" s="5"/>
      <c r="M37" s="12"/>
      <c r="N37" s="5"/>
      <c r="O37" s="12"/>
      <c r="P37" s="5"/>
      <c r="Q37" s="200">
        <v>11353312.85</v>
      </c>
      <c r="R37" s="201">
        <v>347</v>
      </c>
    </row>
    <row r="38" spans="1:18" x14ac:dyDescent="0.25">
      <c r="A38" s="4" t="s">
        <v>140</v>
      </c>
      <c r="B38" s="5" t="s">
        <v>141</v>
      </c>
      <c r="C38" s="12"/>
      <c r="D38" s="5"/>
      <c r="E38" s="12"/>
      <c r="F38" s="5"/>
      <c r="G38" s="12"/>
      <c r="H38" s="5"/>
      <c r="I38" s="12"/>
      <c r="J38" s="5"/>
      <c r="K38" s="12"/>
      <c r="L38" s="5"/>
      <c r="M38" s="12"/>
      <c r="N38" s="5"/>
      <c r="O38" s="12"/>
      <c r="P38" s="5"/>
      <c r="Q38" s="12"/>
      <c r="R38" s="5"/>
    </row>
    <row r="39" spans="1:18" x14ac:dyDescent="0.25">
      <c r="A39" s="4">
        <v>560269</v>
      </c>
      <c r="B39" s="5" t="s">
        <v>20</v>
      </c>
      <c r="C39" s="131">
        <v>154944610.13999999</v>
      </c>
      <c r="D39" s="195">
        <v>5654</v>
      </c>
      <c r="E39" s="12"/>
      <c r="F39" s="5"/>
      <c r="G39" s="12"/>
      <c r="H39" s="5"/>
      <c r="I39" s="12"/>
      <c r="J39" s="5"/>
      <c r="K39" s="12"/>
      <c r="L39" s="5"/>
      <c r="M39" s="12"/>
      <c r="N39" s="5"/>
      <c r="O39" s="12"/>
      <c r="P39" s="5"/>
      <c r="Q39" s="200">
        <v>3119867.63</v>
      </c>
      <c r="R39" s="201">
        <v>96</v>
      </c>
    </row>
    <row r="40" spans="1:18" x14ac:dyDescent="0.25">
      <c r="A40" s="4">
        <v>560053</v>
      </c>
      <c r="B40" s="5" t="s">
        <v>39</v>
      </c>
      <c r="C40" s="131">
        <v>35033523.710000001</v>
      </c>
      <c r="D40" s="195">
        <v>1480</v>
      </c>
      <c r="E40" s="12"/>
      <c r="F40" s="5"/>
      <c r="G40" s="12"/>
      <c r="H40" s="5"/>
      <c r="I40" s="12"/>
      <c r="J40" s="5"/>
      <c r="K40" s="12"/>
      <c r="L40" s="5"/>
      <c r="M40" s="12"/>
      <c r="N40" s="5"/>
      <c r="O40" s="12"/>
      <c r="P40" s="5"/>
      <c r="Q40" s="131">
        <v>52894.29</v>
      </c>
      <c r="R40" s="195">
        <v>2</v>
      </c>
    </row>
    <row r="41" spans="1:18" x14ac:dyDescent="0.25">
      <c r="A41" s="4">
        <v>560055</v>
      </c>
      <c r="B41" s="5" t="s">
        <v>40</v>
      </c>
      <c r="C41" s="131">
        <v>37925494.899999999</v>
      </c>
      <c r="D41" s="195">
        <v>1464</v>
      </c>
      <c r="E41" s="12"/>
      <c r="F41" s="5"/>
      <c r="G41" s="12"/>
      <c r="H41" s="5"/>
      <c r="I41" s="12"/>
      <c r="J41" s="5"/>
      <c r="K41" s="12"/>
      <c r="L41" s="5"/>
      <c r="M41" s="12"/>
      <c r="N41" s="5"/>
      <c r="O41" s="12"/>
      <c r="P41" s="5"/>
      <c r="Q41" s="131">
        <v>98678.41</v>
      </c>
      <c r="R41" s="195">
        <v>3</v>
      </c>
    </row>
    <row r="42" spans="1:18" x14ac:dyDescent="0.25">
      <c r="A42" s="4">
        <v>560056</v>
      </c>
      <c r="B42" s="5" t="s">
        <v>41</v>
      </c>
      <c r="C42" s="131">
        <v>45459069.640000001</v>
      </c>
      <c r="D42" s="195">
        <v>1675</v>
      </c>
      <c r="E42" s="12"/>
      <c r="F42" s="5"/>
      <c r="G42" s="12"/>
      <c r="H42" s="5"/>
      <c r="I42" s="12"/>
      <c r="J42" s="5"/>
      <c r="K42" s="12"/>
      <c r="L42" s="5"/>
      <c r="M42" s="12"/>
      <c r="N42" s="5"/>
      <c r="O42" s="12"/>
      <c r="P42" s="5"/>
      <c r="Q42" s="200">
        <v>130242.2</v>
      </c>
      <c r="R42" s="201">
        <v>4</v>
      </c>
    </row>
    <row r="43" spans="1:18" x14ac:dyDescent="0.25">
      <c r="A43" s="4">
        <v>560057</v>
      </c>
      <c r="B43" s="5" t="s">
        <v>42</v>
      </c>
      <c r="C43" s="131">
        <v>43350305.219999999</v>
      </c>
      <c r="D43" s="195">
        <v>1753</v>
      </c>
      <c r="E43" s="12"/>
      <c r="F43" s="5"/>
      <c r="G43" s="12"/>
      <c r="H43" s="5"/>
      <c r="I43" s="12"/>
      <c r="J43" s="5"/>
      <c r="K43" s="12"/>
      <c r="L43" s="5"/>
      <c r="M43" s="12"/>
      <c r="N43" s="5"/>
      <c r="O43" s="12"/>
      <c r="P43" s="5"/>
      <c r="Q43" s="200">
        <v>60874.07</v>
      </c>
      <c r="R43" s="201">
        <v>2</v>
      </c>
    </row>
    <row r="44" spans="1:18" ht="30" x14ac:dyDescent="0.25">
      <c r="A44" s="4">
        <v>560270</v>
      </c>
      <c r="B44" s="5" t="s">
        <v>21</v>
      </c>
      <c r="C44" s="131">
        <v>153467498.30000001</v>
      </c>
      <c r="D44" s="195">
        <v>5329</v>
      </c>
      <c r="E44" s="12"/>
      <c r="F44" s="5"/>
      <c r="G44" s="12"/>
      <c r="H44" s="5"/>
      <c r="I44" s="12"/>
      <c r="J44" s="5"/>
      <c r="K44" s="12"/>
      <c r="L44" s="5"/>
      <c r="M44" s="12"/>
      <c r="N44" s="5"/>
      <c r="O44" s="12"/>
      <c r="P44" s="5"/>
      <c r="Q44" s="131">
        <v>4364907.92</v>
      </c>
      <c r="R44" s="195">
        <v>134</v>
      </c>
    </row>
    <row r="45" spans="1:18" x14ac:dyDescent="0.25">
      <c r="A45" s="4">
        <v>560058</v>
      </c>
      <c r="B45" s="5" t="s">
        <v>43</v>
      </c>
      <c r="C45" s="131">
        <v>124464826.34999999</v>
      </c>
      <c r="D45" s="195">
        <v>4726</v>
      </c>
      <c r="E45" s="12"/>
      <c r="F45" s="5"/>
      <c r="G45" s="12"/>
      <c r="H45" s="5"/>
      <c r="I45" s="12"/>
      <c r="J45" s="5"/>
      <c r="K45" s="12"/>
      <c r="L45" s="5"/>
      <c r="M45" s="12"/>
      <c r="N45" s="5"/>
      <c r="O45" s="12"/>
      <c r="P45" s="5"/>
      <c r="Q45" s="200">
        <v>527515.56999999995</v>
      </c>
      <c r="R45" s="201">
        <v>17</v>
      </c>
    </row>
    <row r="46" spans="1:18" x14ac:dyDescent="0.25">
      <c r="A46" s="4">
        <v>560059</v>
      </c>
      <c r="B46" s="5" t="s">
        <v>44</v>
      </c>
      <c r="C46" s="131">
        <v>16662782.779999999</v>
      </c>
      <c r="D46" s="195">
        <v>679</v>
      </c>
      <c r="E46" s="12"/>
      <c r="F46" s="5"/>
      <c r="G46" s="12"/>
      <c r="H46" s="5"/>
      <c r="I46" s="12"/>
      <c r="J46" s="5"/>
      <c r="K46" s="12"/>
      <c r="L46" s="5"/>
      <c r="M46" s="12"/>
      <c r="N46" s="5"/>
      <c r="O46" s="12"/>
      <c r="P46" s="5"/>
      <c r="Q46" s="12"/>
      <c r="R46" s="5"/>
    </row>
    <row r="47" spans="1:18" x14ac:dyDescent="0.25">
      <c r="A47" s="4">
        <v>560061</v>
      </c>
      <c r="B47" s="5" t="s">
        <v>45</v>
      </c>
      <c r="C47" s="131">
        <v>70614610.510000005</v>
      </c>
      <c r="D47" s="195">
        <v>3118</v>
      </c>
      <c r="E47" s="12"/>
      <c r="F47" s="5"/>
      <c r="G47" s="12"/>
      <c r="H47" s="5"/>
      <c r="I47" s="12"/>
      <c r="J47" s="5"/>
      <c r="K47" s="12"/>
      <c r="L47" s="5"/>
      <c r="M47" s="12"/>
      <c r="N47" s="5"/>
      <c r="O47" s="12"/>
      <c r="P47" s="5"/>
      <c r="Q47" s="200">
        <v>2540815.0099999998</v>
      </c>
      <c r="R47" s="201">
        <v>79</v>
      </c>
    </row>
    <row r="48" spans="1:18" x14ac:dyDescent="0.25">
      <c r="A48" s="4">
        <v>560062</v>
      </c>
      <c r="B48" s="5" t="s">
        <v>46</v>
      </c>
      <c r="C48" s="131">
        <v>26635539.879999999</v>
      </c>
      <c r="D48" s="195">
        <v>1136</v>
      </c>
      <c r="E48" s="12"/>
      <c r="F48" s="5"/>
      <c r="G48" s="12"/>
      <c r="H48" s="5"/>
      <c r="I48" s="12"/>
      <c r="J48" s="5"/>
      <c r="K48" s="12"/>
      <c r="L48" s="5"/>
      <c r="M48" s="12"/>
      <c r="N48" s="5"/>
      <c r="O48" s="12"/>
      <c r="P48" s="5"/>
      <c r="Q48" s="200">
        <v>125995.17</v>
      </c>
      <c r="R48" s="201">
        <v>4</v>
      </c>
    </row>
    <row r="49" spans="1:18" x14ac:dyDescent="0.25">
      <c r="A49" s="4">
        <v>560064</v>
      </c>
      <c r="B49" s="5" t="s">
        <v>8</v>
      </c>
      <c r="C49" s="131">
        <v>146429733.00999999</v>
      </c>
      <c r="D49" s="195">
        <v>4798</v>
      </c>
      <c r="E49" s="12"/>
      <c r="F49" s="5"/>
      <c r="G49" s="12"/>
      <c r="H49" s="5"/>
      <c r="I49" s="12"/>
      <c r="J49" s="5"/>
      <c r="K49" s="12"/>
      <c r="L49" s="5"/>
      <c r="M49" s="12"/>
      <c r="N49" s="5"/>
      <c r="O49" s="12"/>
      <c r="P49" s="5"/>
      <c r="Q49" s="200">
        <v>2491870.0499999998</v>
      </c>
      <c r="R49" s="201">
        <v>76</v>
      </c>
    </row>
    <row r="50" spans="1:18" x14ac:dyDescent="0.25">
      <c r="A50" s="4" t="s">
        <v>142</v>
      </c>
      <c r="B50" s="5" t="s">
        <v>143</v>
      </c>
      <c r="C50" s="12"/>
      <c r="D50" s="5"/>
      <c r="E50" s="12"/>
      <c r="F50" s="5"/>
      <c r="G50" s="12"/>
      <c r="H50" s="5"/>
      <c r="I50" s="12"/>
      <c r="J50" s="5"/>
      <c r="K50" s="12"/>
      <c r="L50" s="5"/>
      <c r="M50" s="12"/>
      <c r="N50" s="5"/>
      <c r="O50" s="12"/>
      <c r="P50" s="5"/>
      <c r="Q50" s="12"/>
      <c r="R50" s="5"/>
    </row>
    <row r="51" spans="1:18" x14ac:dyDescent="0.25">
      <c r="A51" s="4">
        <v>560065</v>
      </c>
      <c r="B51" s="5" t="s">
        <v>47</v>
      </c>
      <c r="C51" s="131">
        <v>38694835.219999999</v>
      </c>
      <c r="D51" s="195">
        <v>1597</v>
      </c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</row>
    <row r="52" spans="1:18" x14ac:dyDescent="0.25">
      <c r="A52" s="4">
        <v>560067</v>
      </c>
      <c r="B52" s="5" t="s">
        <v>4</v>
      </c>
      <c r="C52" s="131">
        <v>113156172.33</v>
      </c>
      <c r="D52" s="195">
        <v>3888</v>
      </c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</row>
    <row r="53" spans="1:18" x14ac:dyDescent="0.25">
      <c r="A53" s="4">
        <v>560068</v>
      </c>
      <c r="B53" s="5" t="s">
        <v>7</v>
      </c>
      <c r="C53" s="131">
        <v>104666916.06999999</v>
      </c>
      <c r="D53" s="195">
        <v>3701</v>
      </c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200">
        <v>322168.03000000003</v>
      </c>
      <c r="R53" s="201">
        <v>10</v>
      </c>
    </row>
    <row r="54" spans="1:18" x14ac:dyDescent="0.25">
      <c r="A54" s="4">
        <v>560069</v>
      </c>
      <c r="B54" s="5" t="s">
        <v>10</v>
      </c>
      <c r="C54" s="131">
        <v>86085572.209999993</v>
      </c>
      <c r="D54" s="195">
        <v>2884</v>
      </c>
      <c r="E54" s="12"/>
      <c r="F54" s="5"/>
      <c r="G54" s="12"/>
      <c r="H54" s="5"/>
      <c r="I54" s="12"/>
      <c r="J54" s="5"/>
      <c r="K54" s="12"/>
      <c r="L54" s="5"/>
      <c r="M54" s="12"/>
      <c r="N54" s="5"/>
      <c r="O54" s="12"/>
      <c r="P54" s="5"/>
      <c r="Q54" s="12">
        <v>67467.199999999997</v>
      </c>
      <c r="R54" s="5">
        <v>2</v>
      </c>
    </row>
    <row r="55" spans="1:18" x14ac:dyDescent="0.25">
      <c r="A55" s="4">
        <v>560070</v>
      </c>
      <c r="B55" s="5" t="s">
        <v>24</v>
      </c>
      <c r="C55" s="131">
        <v>214528217.68000001</v>
      </c>
      <c r="D55" s="195">
        <v>7911</v>
      </c>
      <c r="E55" s="131">
        <v>39018146.170000002</v>
      </c>
      <c r="F55" s="195">
        <v>749</v>
      </c>
      <c r="G55" s="12"/>
      <c r="H55" s="5"/>
      <c r="I55" s="12"/>
      <c r="J55" s="5"/>
      <c r="K55" s="12"/>
      <c r="L55" s="5"/>
      <c r="M55" s="12"/>
      <c r="N55" s="5"/>
      <c r="O55" s="12"/>
      <c r="P55" s="5"/>
      <c r="Q55" s="12"/>
      <c r="R55" s="5"/>
    </row>
    <row r="56" spans="1:18" x14ac:dyDescent="0.25">
      <c r="A56" s="4">
        <v>560071</v>
      </c>
      <c r="B56" s="5" t="s">
        <v>6</v>
      </c>
      <c r="C56" s="131">
        <v>67689369.090000004</v>
      </c>
      <c r="D56" s="195">
        <v>2837</v>
      </c>
      <c r="E56" s="12"/>
      <c r="F56" s="5"/>
      <c r="G56" s="12"/>
      <c r="H56" s="5"/>
      <c r="I56" s="12"/>
      <c r="J56" s="5"/>
      <c r="K56" s="12"/>
      <c r="L56" s="5"/>
      <c r="M56" s="12"/>
      <c r="N56" s="5"/>
      <c r="O56" s="12"/>
      <c r="P56" s="5"/>
      <c r="Q56" s="200">
        <v>125995.17</v>
      </c>
      <c r="R56" s="201">
        <v>4</v>
      </c>
    </row>
    <row r="57" spans="1:18" x14ac:dyDescent="0.25">
      <c r="A57" s="4">
        <v>560072</v>
      </c>
      <c r="B57" s="5" t="s">
        <v>48</v>
      </c>
      <c r="C57" s="131">
        <v>68307541.200000003</v>
      </c>
      <c r="D57" s="195">
        <v>2600</v>
      </c>
      <c r="E57" s="12"/>
      <c r="F57" s="5"/>
      <c r="G57" s="12"/>
      <c r="H57" s="5"/>
      <c r="I57" s="12"/>
      <c r="J57" s="5"/>
      <c r="K57" s="12"/>
      <c r="L57" s="5"/>
      <c r="M57" s="12"/>
      <c r="N57" s="5"/>
      <c r="O57" s="12"/>
      <c r="P57" s="5"/>
      <c r="Q57" s="200">
        <v>130242.2</v>
      </c>
      <c r="R57" s="201">
        <v>4</v>
      </c>
    </row>
    <row r="58" spans="1:18" x14ac:dyDescent="0.25">
      <c r="A58" s="4">
        <v>560074</v>
      </c>
      <c r="B58" s="5" t="s">
        <v>49</v>
      </c>
      <c r="C58" s="131">
        <v>63017729.75</v>
      </c>
      <c r="D58" s="195">
        <v>2516</v>
      </c>
      <c r="E58" s="12"/>
      <c r="F58" s="5"/>
      <c r="G58" s="12"/>
      <c r="H58" s="5"/>
      <c r="I58" s="12"/>
      <c r="J58" s="5"/>
      <c r="K58" s="12"/>
      <c r="L58" s="5"/>
      <c r="M58" s="12"/>
      <c r="N58" s="5"/>
      <c r="O58" s="12"/>
      <c r="P58" s="5"/>
      <c r="Q58" s="12"/>
      <c r="R58" s="5"/>
    </row>
    <row r="59" spans="1:18" x14ac:dyDescent="0.25">
      <c r="A59" s="4">
        <v>560075</v>
      </c>
      <c r="B59" s="5" t="s">
        <v>5</v>
      </c>
      <c r="C59" s="131">
        <v>125167348.06999999</v>
      </c>
      <c r="D59" s="195">
        <v>4351</v>
      </c>
      <c r="E59" s="12"/>
      <c r="F59" s="5"/>
      <c r="G59" s="12"/>
      <c r="H59" s="5"/>
      <c r="I59" s="12"/>
      <c r="J59" s="5"/>
      <c r="K59" s="12"/>
      <c r="L59" s="5"/>
      <c r="M59" s="12"/>
      <c r="N59" s="5"/>
      <c r="O59" s="12"/>
      <c r="P59" s="5"/>
      <c r="Q59" s="200">
        <v>259167.2</v>
      </c>
      <c r="R59" s="201">
        <v>8</v>
      </c>
    </row>
    <row r="60" spans="1:18" x14ac:dyDescent="0.25">
      <c r="A60" s="4">
        <v>560077</v>
      </c>
      <c r="B60" s="5" t="s">
        <v>50</v>
      </c>
      <c r="C60" s="131">
        <v>30631295.239999998</v>
      </c>
      <c r="D60" s="195">
        <v>1239</v>
      </c>
      <c r="E60" s="12"/>
      <c r="F60" s="5"/>
      <c r="G60" s="12"/>
      <c r="H60" s="5"/>
      <c r="I60" s="12"/>
      <c r="J60" s="5"/>
      <c r="K60" s="12"/>
      <c r="L60" s="5"/>
      <c r="M60" s="12"/>
      <c r="N60" s="5"/>
      <c r="O60" s="12"/>
      <c r="P60" s="5"/>
      <c r="Q60" s="12"/>
      <c r="R60" s="5"/>
    </row>
    <row r="61" spans="1:18" x14ac:dyDescent="0.25">
      <c r="A61" s="4">
        <v>560271</v>
      </c>
      <c r="B61" s="5" t="s">
        <v>15</v>
      </c>
      <c r="C61" s="131">
        <v>209204351.25</v>
      </c>
      <c r="D61" s="195">
        <v>7667</v>
      </c>
      <c r="E61" s="12"/>
      <c r="F61" s="5"/>
      <c r="G61" s="12"/>
      <c r="H61" s="5"/>
      <c r="I61" s="12"/>
      <c r="J61" s="5"/>
      <c r="K61" s="12"/>
      <c r="L61" s="5"/>
      <c r="M61" s="12"/>
      <c r="N61" s="5"/>
      <c r="O61" s="12"/>
      <c r="P61" s="5"/>
      <c r="Q61" s="200">
        <v>687776.25</v>
      </c>
      <c r="R61" s="201">
        <v>21</v>
      </c>
    </row>
    <row r="62" spans="1:18" x14ac:dyDescent="0.25">
      <c r="A62" s="4">
        <v>560272</v>
      </c>
      <c r="B62" s="5" t="s">
        <v>11</v>
      </c>
      <c r="C62" s="131">
        <v>183967654.56999999</v>
      </c>
      <c r="D62" s="195">
        <v>7121</v>
      </c>
      <c r="E62" s="12"/>
      <c r="F62" s="5"/>
      <c r="G62" s="12"/>
      <c r="H62" s="5"/>
      <c r="I62" s="12"/>
      <c r="J62" s="5"/>
      <c r="K62" s="12"/>
      <c r="L62" s="5"/>
      <c r="M62" s="12"/>
      <c r="N62" s="5"/>
      <c r="O62" s="12"/>
      <c r="P62" s="5"/>
      <c r="Q62" s="131">
        <v>1300594.2</v>
      </c>
      <c r="R62" s="195">
        <v>40</v>
      </c>
    </row>
    <row r="63" spans="1:18" x14ac:dyDescent="0.25">
      <c r="A63" s="4">
        <v>560080</v>
      </c>
      <c r="B63" s="5" t="s">
        <v>51</v>
      </c>
      <c r="C63" s="131">
        <v>56846716.380000003</v>
      </c>
      <c r="D63" s="195">
        <v>2380</v>
      </c>
      <c r="E63" s="12"/>
      <c r="F63" s="5"/>
      <c r="G63" s="12"/>
      <c r="H63" s="5"/>
      <c r="I63" s="12"/>
      <c r="J63" s="5"/>
      <c r="K63" s="12"/>
      <c r="L63" s="5"/>
      <c r="M63" s="12"/>
      <c r="N63" s="5"/>
      <c r="O63" s="12"/>
      <c r="P63" s="5"/>
      <c r="Q63" s="200">
        <v>287330.25</v>
      </c>
      <c r="R63" s="201">
        <v>9</v>
      </c>
    </row>
    <row r="64" spans="1:18" x14ac:dyDescent="0.25">
      <c r="A64" s="4">
        <v>560081</v>
      </c>
      <c r="B64" s="5" t="s">
        <v>52</v>
      </c>
      <c r="C64" s="131">
        <v>54856925.950000003</v>
      </c>
      <c r="D64" s="195">
        <v>2427</v>
      </c>
      <c r="E64" s="12"/>
      <c r="F64" s="5"/>
      <c r="G64" s="12"/>
      <c r="H64" s="5"/>
      <c r="I64" s="12"/>
      <c r="J64" s="5"/>
      <c r="K64" s="12"/>
      <c r="L64" s="5"/>
      <c r="M64" s="12"/>
      <c r="N64" s="5"/>
      <c r="O64" s="12"/>
      <c r="P64" s="5"/>
      <c r="Q64" s="131">
        <v>33557.31</v>
      </c>
      <c r="R64" s="195">
        <v>1</v>
      </c>
    </row>
    <row r="65" spans="1:18" x14ac:dyDescent="0.25">
      <c r="A65" s="4">
        <v>560082</v>
      </c>
      <c r="B65" s="5" t="s">
        <v>53</v>
      </c>
      <c r="C65" s="131">
        <v>48813584.560000002</v>
      </c>
      <c r="D65" s="195">
        <v>2093</v>
      </c>
      <c r="E65" s="12"/>
      <c r="F65" s="5"/>
      <c r="G65" s="12"/>
      <c r="H65" s="5"/>
      <c r="I65" s="12"/>
      <c r="J65" s="5"/>
      <c r="K65" s="12"/>
      <c r="L65" s="5"/>
      <c r="M65" s="12"/>
      <c r="N65" s="5"/>
      <c r="O65" s="12"/>
      <c r="P65" s="5"/>
      <c r="Q65" s="200">
        <v>61870.83</v>
      </c>
      <c r="R65" s="201">
        <v>2</v>
      </c>
    </row>
    <row r="66" spans="1:18" x14ac:dyDescent="0.25">
      <c r="A66" s="4">
        <v>560083</v>
      </c>
      <c r="B66" s="5" t="s">
        <v>9</v>
      </c>
      <c r="C66" s="131">
        <v>65490446.799999997</v>
      </c>
      <c r="D66" s="195">
        <v>2230</v>
      </c>
      <c r="E66" s="12"/>
      <c r="F66" s="5"/>
      <c r="G66" s="12"/>
      <c r="H66" s="5"/>
      <c r="I66" s="12"/>
      <c r="J66" s="5"/>
      <c r="K66" s="12"/>
      <c r="L66" s="5"/>
      <c r="M66" s="12"/>
      <c r="N66" s="5"/>
      <c r="O66" s="12"/>
      <c r="P66" s="5"/>
      <c r="Q66" s="200">
        <v>157457.85</v>
      </c>
      <c r="R66" s="201">
        <v>5</v>
      </c>
    </row>
    <row r="67" spans="1:18" x14ac:dyDescent="0.25">
      <c r="A67" s="4">
        <v>560085</v>
      </c>
      <c r="B67" s="5" t="s">
        <v>54</v>
      </c>
      <c r="E67" s="12"/>
      <c r="F67" s="5"/>
      <c r="G67" s="12"/>
      <c r="H67" s="5"/>
      <c r="I67" s="12"/>
      <c r="J67" s="5"/>
      <c r="K67" s="12"/>
      <c r="L67" s="5"/>
      <c r="M67" s="12"/>
      <c r="N67" s="5"/>
      <c r="O67" s="12"/>
      <c r="P67" s="5"/>
      <c r="Q67" s="12"/>
      <c r="R67" s="5"/>
    </row>
    <row r="68" spans="1:18" ht="30" x14ac:dyDescent="0.25">
      <c r="A68" s="4">
        <v>560086</v>
      </c>
      <c r="B68" s="5" t="s">
        <v>234</v>
      </c>
      <c r="C68" s="131">
        <v>65176886.399999999</v>
      </c>
      <c r="D68" s="195">
        <v>2168</v>
      </c>
      <c r="E68" s="12"/>
      <c r="F68" s="5"/>
      <c r="G68" s="12"/>
      <c r="H68" s="5"/>
      <c r="I68" s="12"/>
      <c r="J68" s="5"/>
      <c r="K68" s="12"/>
      <c r="L68" s="5"/>
      <c r="M68" s="12"/>
      <c r="N68" s="5"/>
      <c r="O68" s="12"/>
      <c r="P68" s="5"/>
      <c r="Q68" s="12"/>
      <c r="R68" s="5"/>
    </row>
    <row r="69" spans="1:18" x14ac:dyDescent="0.25">
      <c r="A69" s="4">
        <v>560087</v>
      </c>
      <c r="B69" s="5" t="s">
        <v>56</v>
      </c>
      <c r="C69" s="131">
        <v>41228351.960000001</v>
      </c>
      <c r="D69" s="195">
        <v>1758</v>
      </c>
      <c r="E69" s="12"/>
      <c r="F69" s="5"/>
      <c r="G69" s="12"/>
      <c r="H69" s="5"/>
      <c r="I69" s="12"/>
      <c r="J69" s="5"/>
      <c r="K69" s="12"/>
      <c r="L69" s="5"/>
      <c r="M69" s="12"/>
      <c r="N69" s="5"/>
      <c r="O69" s="12"/>
      <c r="P69" s="5"/>
      <c r="Q69" s="12"/>
      <c r="R69" s="5"/>
    </row>
    <row r="70" spans="1:18" x14ac:dyDescent="0.25">
      <c r="A70" s="4">
        <v>560088</v>
      </c>
      <c r="B70" s="5" t="s">
        <v>235</v>
      </c>
      <c r="C70" s="12"/>
      <c r="D70" s="5"/>
      <c r="E70" s="12"/>
      <c r="F70" s="5"/>
      <c r="G70" s="12"/>
      <c r="H70" s="5"/>
      <c r="I70" s="12"/>
      <c r="J70" s="5"/>
      <c r="K70" s="12"/>
      <c r="L70" s="5"/>
      <c r="M70" s="12"/>
      <c r="N70" s="5"/>
      <c r="O70" s="12"/>
      <c r="P70" s="5"/>
      <c r="Q70" s="12"/>
      <c r="R70" s="5"/>
    </row>
    <row r="71" spans="1:18" ht="30" x14ac:dyDescent="0.25">
      <c r="A71" s="4">
        <v>560089</v>
      </c>
      <c r="B71" s="5" t="s">
        <v>58</v>
      </c>
      <c r="C71" s="12"/>
      <c r="D71" s="5"/>
      <c r="E71" s="12"/>
      <c r="F71" s="5"/>
      <c r="G71" s="12"/>
      <c r="H71" s="5"/>
      <c r="I71" s="12"/>
      <c r="J71" s="5"/>
      <c r="K71" s="12"/>
      <c r="L71" s="5"/>
      <c r="M71" s="12"/>
      <c r="N71" s="5"/>
      <c r="O71" s="12"/>
      <c r="P71" s="5"/>
      <c r="Q71" s="12"/>
      <c r="R71" s="5"/>
    </row>
    <row r="72" spans="1:18" x14ac:dyDescent="0.25">
      <c r="A72" s="4">
        <v>560098</v>
      </c>
      <c r="B72" s="5" t="s">
        <v>107</v>
      </c>
      <c r="C72" s="12"/>
      <c r="D72" s="5"/>
      <c r="E72" s="12"/>
      <c r="F72" s="5"/>
      <c r="G72" s="12"/>
      <c r="H72" s="5"/>
      <c r="I72" s="12"/>
      <c r="J72" s="5"/>
      <c r="K72" s="12"/>
      <c r="L72" s="5"/>
      <c r="M72" s="12"/>
      <c r="N72" s="5"/>
      <c r="O72" s="12"/>
      <c r="P72" s="5"/>
      <c r="Q72" s="12"/>
      <c r="R72" s="5"/>
    </row>
    <row r="73" spans="1:18" ht="30" x14ac:dyDescent="0.25">
      <c r="A73" s="4">
        <v>560099</v>
      </c>
      <c r="B73" s="5" t="s">
        <v>236</v>
      </c>
      <c r="C73" s="12"/>
      <c r="D73" s="5"/>
      <c r="E73" s="12"/>
      <c r="F73" s="5"/>
      <c r="G73" s="12"/>
      <c r="H73" s="5"/>
      <c r="I73" s="12"/>
      <c r="J73" s="5"/>
      <c r="K73" s="12"/>
      <c r="L73" s="5"/>
      <c r="M73" s="12"/>
      <c r="N73" s="5"/>
      <c r="O73" s="12"/>
      <c r="P73" s="5"/>
      <c r="Q73" s="12"/>
      <c r="R73" s="5"/>
    </row>
    <row r="74" spans="1:18" x14ac:dyDescent="0.25">
      <c r="A74" s="4" t="s">
        <v>146</v>
      </c>
      <c r="B74" s="5" t="s">
        <v>147</v>
      </c>
      <c r="C74" s="12"/>
      <c r="D74" s="5"/>
      <c r="E74" s="12"/>
      <c r="F74" s="5"/>
      <c r="G74" s="12"/>
      <c r="H74" s="5"/>
      <c r="I74" s="12"/>
      <c r="J74" s="5"/>
      <c r="K74" s="12"/>
      <c r="L74" s="5"/>
      <c r="M74" s="12"/>
      <c r="N74" s="5"/>
      <c r="O74" s="131">
        <v>2788569.47</v>
      </c>
      <c r="P74" s="195">
        <v>130</v>
      </c>
      <c r="Q74" s="12"/>
      <c r="R74" s="5"/>
    </row>
    <row r="75" spans="1:18" x14ac:dyDescent="0.25">
      <c r="A75" s="4" t="s">
        <v>148</v>
      </c>
      <c r="B75" s="5" t="s">
        <v>149</v>
      </c>
      <c r="C75" s="12"/>
      <c r="D75" s="5"/>
      <c r="E75" s="12"/>
      <c r="F75" s="5"/>
      <c r="G75" s="131">
        <v>67192692.849999994</v>
      </c>
      <c r="H75" s="195">
        <v>938</v>
      </c>
      <c r="I75" s="12"/>
      <c r="J75" s="5"/>
      <c r="K75" s="12"/>
      <c r="L75" s="5"/>
      <c r="M75" s="12"/>
      <c r="N75" s="5"/>
      <c r="O75" s="12"/>
      <c r="P75" s="5"/>
      <c r="Q75" s="12"/>
      <c r="R75" s="5"/>
    </row>
    <row r="76" spans="1:18" ht="30" x14ac:dyDescent="0.25">
      <c r="A76" s="4" t="s">
        <v>150</v>
      </c>
      <c r="B76" s="5" t="s">
        <v>151</v>
      </c>
      <c r="C76" s="12"/>
      <c r="D76" s="5"/>
      <c r="E76" s="12"/>
      <c r="F76" s="5"/>
      <c r="G76" s="12"/>
      <c r="H76" s="5"/>
      <c r="I76" s="12"/>
      <c r="J76" s="5"/>
      <c r="K76" s="12"/>
      <c r="L76" s="5"/>
      <c r="M76" s="12"/>
      <c r="N76" s="5"/>
      <c r="O76" s="12"/>
      <c r="P76" s="5"/>
      <c r="Q76" s="12"/>
      <c r="R76" s="5"/>
    </row>
    <row r="77" spans="1:18" ht="30" x14ac:dyDescent="0.25">
      <c r="A77" s="4" t="s">
        <v>152</v>
      </c>
      <c r="B77" s="5" t="s">
        <v>153</v>
      </c>
      <c r="C77" s="12"/>
      <c r="D77" s="5"/>
      <c r="E77" s="12"/>
      <c r="F77" s="5"/>
      <c r="G77" s="12"/>
      <c r="H77" s="5"/>
      <c r="I77" s="12"/>
      <c r="J77" s="5"/>
      <c r="K77" s="12"/>
      <c r="L77" s="5"/>
      <c r="M77" s="12"/>
      <c r="N77" s="5"/>
      <c r="O77" s="12"/>
      <c r="P77" s="5"/>
      <c r="Q77" s="12"/>
      <c r="R77" s="5"/>
    </row>
    <row r="78" spans="1:18" ht="30" x14ac:dyDescent="0.25">
      <c r="A78" s="4">
        <v>560101</v>
      </c>
      <c r="B78" s="5" t="s">
        <v>61</v>
      </c>
      <c r="C78" s="12"/>
      <c r="D78" s="5"/>
      <c r="E78" s="12"/>
      <c r="F78" s="5"/>
      <c r="G78" s="12"/>
      <c r="H78" s="5"/>
      <c r="I78" s="12"/>
      <c r="J78" s="5"/>
      <c r="K78" s="12"/>
      <c r="L78" s="5"/>
      <c r="M78" s="12"/>
      <c r="N78" s="5"/>
      <c r="O78" s="12"/>
      <c r="P78" s="5"/>
      <c r="Q78" s="12"/>
      <c r="R78" s="5"/>
    </row>
    <row r="79" spans="1:18" x14ac:dyDescent="0.25">
      <c r="A79" s="4" t="s">
        <v>154</v>
      </c>
      <c r="B79" s="5" t="s">
        <v>155</v>
      </c>
      <c r="C79" s="12"/>
      <c r="D79" s="5"/>
      <c r="E79" s="12"/>
      <c r="F79" s="5"/>
      <c r="G79" s="12"/>
      <c r="H79" s="5"/>
      <c r="I79" s="12"/>
      <c r="J79" s="5"/>
      <c r="K79" s="12"/>
      <c r="L79" s="5"/>
      <c r="M79" s="12"/>
      <c r="N79" s="5"/>
      <c r="O79" s="12"/>
      <c r="P79" s="5"/>
      <c r="Q79" s="114"/>
      <c r="R79" s="5"/>
    </row>
    <row r="80" spans="1:18" x14ac:dyDescent="0.25">
      <c r="A80" s="4" t="s">
        <v>156</v>
      </c>
      <c r="B80" s="5" t="s">
        <v>157</v>
      </c>
      <c r="C80" s="12"/>
      <c r="D80" s="5"/>
      <c r="E80" s="12"/>
      <c r="F80" s="5"/>
      <c r="G80" s="12"/>
      <c r="H80" s="5"/>
      <c r="I80" s="12"/>
      <c r="J80" s="5"/>
      <c r="K80" s="12"/>
      <c r="L80" s="5"/>
      <c r="M80" s="12"/>
      <c r="N80" s="5"/>
      <c r="O80" s="12"/>
      <c r="P80" s="5"/>
      <c r="Q80" s="12"/>
      <c r="R80" s="5"/>
    </row>
    <row r="81" spans="1:18" x14ac:dyDescent="0.25">
      <c r="A81" s="4" t="s">
        <v>158</v>
      </c>
      <c r="B81" s="5" t="s">
        <v>159</v>
      </c>
      <c r="C81" s="12"/>
      <c r="D81" s="5"/>
      <c r="E81" s="12"/>
      <c r="F81" s="5"/>
      <c r="G81" s="12"/>
      <c r="H81" s="5"/>
      <c r="I81" s="12"/>
      <c r="J81" s="5"/>
      <c r="K81" s="12"/>
      <c r="L81" s="5"/>
      <c r="M81" s="12"/>
      <c r="N81" s="5"/>
      <c r="O81" s="12"/>
      <c r="P81" s="5"/>
      <c r="Q81" s="12"/>
      <c r="R81" s="5"/>
    </row>
    <row r="82" spans="1:18" x14ac:dyDescent="0.25">
      <c r="A82" s="4" t="s">
        <v>160</v>
      </c>
      <c r="B82" s="5" t="s">
        <v>161</v>
      </c>
      <c r="C82" s="12"/>
      <c r="D82" s="5"/>
      <c r="E82" s="12"/>
      <c r="F82" s="5"/>
      <c r="G82" s="12"/>
      <c r="H82" s="5"/>
      <c r="I82" s="12"/>
      <c r="J82" s="5"/>
      <c r="K82" s="12"/>
      <c r="L82" s="5"/>
      <c r="M82" s="12"/>
      <c r="N82" s="5"/>
      <c r="O82" s="12"/>
      <c r="P82" s="5"/>
      <c r="Q82" s="12"/>
      <c r="R82" s="5"/>
    </row>
    <row r="83" spans="1:18" x14ac:dyDescent="0.25">
      <c r="A83" s="4" t="s">
        <v>162</v>
      </c>
      <c r="B83" s="5" t="s">
        <v>163</v>
      </c>
      <c r="C83" s="12"/>
      <c r="D83" s="5"/>
      <c r="E83" s="12"/>
      <c r="F83" s="5"/>
      <c r="G83" s="12"/>
      <c r="H83" s="5"/>
      <c r="I83" s="12"/>
      <c r="J83" s="5"/>
      <c r="K83" s="12"/>
      <c r="L83" s="5"/>
      <c r="M83" s="12"/>
      <c r="N83" s="5"/>
      <c r="O83" s="12"/>
      <c r="P83" s="5"/>
      <c r="Q83" s="12"/>
      <c r="R83" s="5"/>
    </row>
    <row r="84" spans="1:18" x14ac:dyDescent="0.25">
      <c r="A84" s="4" t="s">
        <v>164</v>
      </c>
      <c r="B84" s="5" t="s">
        <v>165</v>
      </c>
      <c r="C84" s="12"/>
      <c r="D84" s="5"/>
      <c r="E84" s="12"/>
      <c r="F84" s="5"/>
      <c r="G84" s="12"/>
      <c r="H84" s="5"/>
      <c r="I84" s="12"/>
      <c r="J84" s="5"/>
      <c r="K84" s="12"/>
      <c r="L84" s="5"/>
      <c r="M84" s="12"/>
      <c r="N84" s="5"/>
      <c r="O84" s="12"/>
      <c r="P84" s="5"/>
      <c r="Q84" s="12"/>
      <c r="R84" s="5"/>
    </row>
    <row r="85" spans="1:18" ht="30" x14ac:dyDescent="0.25">
      <c r="A85" s="4" t="s">
        <v>166</v>
      </c>
      <c r="B85" s="5" t="s">
        <v>167</v>
      </c>
      <c r="C85" s="12"/>
      <c r="D85" s="5"/>
      <c r="E85" s="12"/>
      <c r="F85" s="5"/>
      <c r="G85" s="12"/>
      <c r="H85" s="5"/>
      <c r="I85" s="12"/>
      <c r="J85" s="5"/>
      <c r="K85" s="12"/>
      <c r="L85" s="5"/>
      <c r="M85" s="12"/>
      <c r="N85" s="5"/>
      <c r="O85" s="12"/>
      <c r="P85" s="5"/>
      <c r="Q85" s="12"/>
      <c r="R85" s="5"/>
    </row>
    <row r="86" spans="1:18" x14ac:dyDescent="0.25">
      <c r="A86" s="4" t="s">
        <v>168</v>
      </c>
      <c r="B86" s="5" t="s">
        <v>169</v>
      </c>
      <c r="C86" s="12"/>
      <c r="D86" s="5"/>
      <c r="E86" s="12"/>
      <c r="F86" s="5"/>
      <c r="G86" s="12"/>
      <c r="H86" s="5"/>
      <c r="I86" s="12"/>
      <c r="J86" s="5"/>
      <c r="K86" s="12"/>
      <c r="L86" s="5"/>
      <c r="M86" s="12"/>
      <c r="N86" s="5"/>
      <c r="O86" s="12"/>
      <c r="P86" s="5"/>
      <c r="Q86" s="12"/>
      <c r="R86" s="5"/>
    </row>
    <row r="87" spans="1:18" x14ac:dyDescent="0.25">
      <c r="A87" s="4" t="s">
        <v>170</v>
      </c>
      <c r="B87" s="5" t="s">
        <v>171</v>
      </c>
      <c r="C87" s="12"/>
      <c r="D87" s="5"/>
      <c r="E87" s="12"/>
      <c r="F87" s="5"/>
      <c r="G87" s="12"/>
      <c r="H87" s="5"/>
      <c r="I87" s="12"/>
      <c r="J87" s="5"/>
      <c r="K87" s="12"/>
      <c r="L87" s="5"/>
      <c r="M87" s="12"/>
      <c r="N87" s="5"/>
      <c r="O87" s="12"/>
      <c r="P87" s="5"/>
      <c r="Q87" s="12"/>
      <c r="R87" s="5"/>
    </row>
    <row r="88" spans="1:18" x14ac:dyDescent="0.25">
      <c r="A88" s="4" t="s">
        <v>172</v>
      </c>
      <c r="B88" s="5" t="s">
        <v>173</v>
      </c>
      <c r="C88" s="12"/>
      <c r="D88" s="5"/>
      <c r="E88" s="12"/>
      <c r="F88" s="5"/>
      <c r="G88" s="12"/>
      <c r="H88" s="5"/>
      <c r="I88" s="12"/>
      <c r="J88" s="5"/>
      <c r="K88" s="12"/>
      <c r="L88" s="5"/>
      <c r="M88" s="12"/>
      <c r="N88" s="5"/>
      <c r="O88" s="12"/>
      <c r="P88" s="5"/>
      <c r="Q88" s="12"/>
      <c r="R88" s="5"/>
    </row>
    <row r="89" spans="1:18" x14ac:dyDescent="0.25">
      <c r="A89" s="4" t="s">
        <v>174</v>
      </c>
      <c r="B89" s="5" t="s">
        <v>175</v>
      </c>
      <c r="C89" s="12"/>
      <c r="D89" s="5"/>
      <c r="E89" s="12"/>
      <c r="F89" s="5"/>
      <c r="G89" s="12"/>
      <c r="H89" s="5"/>
      <c r="I89" s="12"/>
      <c r="J89" s="5"/>
      <c r="K89" s="12"/>
      <c r="L89" s="5"/>
      <c r="M89" s="12"/>
      <c r="N89" s="5"/>
      <c r="O89" s="12"/>
      <c r="P89" s="5"/>
      <c r="Q89" s="12"/>
      <c r="R89" s="5"/>
    </row>
    <row r="90" spans="1:18" x14ac:dyDescent="0.25">
      <c r="A90" s="4" t="s">
        <v>176</v>
      </c>
      <c r="B90" s="5" t="s">
        <v>177</v>
      </c>
      <c r="C90" s="12"/>
      <c r="D90" s="5"/>
      <c r="E90" s="12"/>
      <c r="F90" s="5"/>
      <c r="G90" s="12"/>
      <c r="H90" s="5"/>
      <c r="I90" s="12"/>
      <c r="J90" s="5"/>
      <c r="K90" s="12"/>
      <c r="L90" s="5"/>
      <c r="M90" s="12"/>
      <c r="N90" s="5"/>
      <c r="O90" s="12"/>
      <c r="P90" s="5"/>
      <c r="Q90" s="12"/>
      <c r="R90" s="5"/>
    </row>
    <row r="91" spans="1:18" ht="30" x14ac:dyDescent="0.25">
      <c r="A91" s="4" t="s">
        <v>178</v>
      </c>
      <c r="B91" s="5" t="s">
        <v>179</v>
      </c>
      <c r="C91" s="12"/>
      <c r="D91" s="5"/>
      <c r="E91" s="12"/>
      <c r="F91" s="5"/>
      <c r="G91" s="12"/>
      <c r="H91" s="5"/>
      <c r="I91" s="12"/>
      <c r="J91" s="5"/>
      <c r="K91" s="12"/>
      <c r="L91" s="5"/>
      <c r="M91" s="12"/>
      <c r="N91" s="5"/>
      <c r="O91" s="12"/>
      <c r="P91" s="5"/>
      <c r="Q91" s="12"/>
      <c r="R91" s="5"/>
    </row>
    <row r="92" spans="1:18" x14ac:dyDescent="0.25">
      <c r="A92" s="4" t="s">
        <v>180</v>
      </c>
      <c r="B92" s="5" t="s">
        <v>181</v>
      </c>
      <c r="C92" s="12"/>
      <c r="D92" s="5"/>
      <c r="E92" s="12"/>
      <c r="F92" s="5"/>
      <c r="G92" s="12"/>
      <c r="H92" s="5"/>
      <c r="I92" s="12"/>
      <c r="J92" s="5"/>
      <c r="K92" s="12"/>
      <c r="L92" s="5"/>
      <c r="M92" s="12"/>
      <c r="N92" s="5"/>
      <c r="O92" s="12"/>
      <c r="P92" s="5"/>
      <c r="Q92" s="12"/>
      <c r="R92" s="5"/>
    </row>
    <row r="93" spans="1:18" x14ac:dyDescent="0.25">
      <c r="A93" s="4" t="s">
        <v>182</v>
      </c>
      <c r="B93" s="5" t="s">
        <v>183</v>
      </c>
      <c r="C93" s="12"/>
      <c r="D93" s="5"/>
      <c r="E93" s="12"/>
      <c r="F93" s="5"/>
      <c r="G93" s="12"/>
      <c r="H93" s="5"/>
      <c r="I93" s="12"/>
      <c r="J93" s="5"/>
      <c r="K93" s="12"/>
      <c r="L93" s="5"/>
      <c r="M93" s="12"/>
      <c r="N93" s="5"/>
      <c r="O93" s="12"/>
      <c r="P93" s="5"/>
      <c r="Q93" s="12"/>
      <c r="R93" s="5"/>
    </row>
    <row r="94" spans="1:18" x14ac:dyDescent="0.25">
      <c r="A94" s="4" t="s">
        <v>184</v>
      </c>
      <c r="B94" s="5" t="s">
        <v>185</v>
      </c>
      <c r="C94" s="12"/>
      <c r="D94" s="5"/>
      <c r="E94" s="12"/>
      <c r="F94" s="5"/>
      <c r="G94" s="12"/>
      <c r="H94" s="5"/>
      <c r="I94" s="12"/>
      <c r="J94" s="5"/>
      <c r="K94" s="12"/>
      <c r="L94" s="5"/>
      <c r="M94" s="12"/>
      <c r="N94" s="5"/>
      <c r="O94" s="12"/>
      <c r="P94" s="5"/>
      <c r="Q94" s="12"/>
      <c r="R94" s="5"/>
    </row>
    <row r="95" spans="1:18" ht="30" x14ac:dyDescent="0.25">
      <c r="A95" s="4" t="s">
        <v>186</v>
      </c>
      <c r="B95" s="5" t="s">
        <v>187</v>
      </c>
      <c r="C95" s="12"/>
      <c r="D95" s="5"/>
      <c r="E95" s="12"/>
      <c r="F95" s="5"/>
      <c r="G95" s="12"/>
      <c r="H95" s="5"/>
      <c r="I95" s="12"/>
      <c r="J95" s="5"/>
      <c r="K95" s="12"/>
      <c r="L95" s="5"/>
      <c r="M95" s="12"/>
      <c r="N95" s="5"/>
      <c r="O95" s="12"/>
      <c r="P95" s="5"/>
      <c r="Q95" s="12"/>
      <c r="R95" s="5"/>
    </row>
    <row r="96" spans="1:18" x14ac:dyDescent="0.25">
      <c r="A96" s="4" t="s">
        <v>188</v>
      </c>
      <c r="B96" s="5" t="s">
        <v>189</v>
      </c>
      <c r="C96" s="12"/>
      <c r="D96" s="5"/>
      <c r="E96" s="12"/>
      <c r="F96" s="5"/>
      <c r="G96" s="12"/>
      <c r="H96" s="5"/>
      <c r="I96" s="12"/>
      <c r="J96" s="5"/>
      <c r="K96" s="12"/>
      <c r="L96" s="5"/>
      <c r="M96" s="12"/>
      <c r="N96" s="5"/>
      <c r="O96" s="12"/>
      <c r="P96" s="5"/>
      <c r="Q96" s="12"/>
      <c r="R96" s="5"/>
    </row>
    <row r="97" spans="1:18" x14ac:dyDescent="0.25">
      <c r="A97" s="4" t="s">
        <v>190</v>
      </c>
      <c r="B97" s="5" t="s">
        <v>191</v>
      </c>
      <c r="C97" s="12"/>
      <c r="D97" s="5"/>
      <c r="E97" s="12"/>
      <c r="F97" s="5"/>
      <c r="G97" s="12"/>
      <c r="H97" s="5"/>
      <c r="I97" s="12"/>
      <c r="J97" s="5"/>
      <c r="K97" s="12"/>
      <c r="L97" s="5"/>
      <c r="M97" s="12"/>
      <c r="N97" s="5"/>
      <c r="O97" s="12"/>
      <c r="P97" s="5"/>
      <c r="Q97" s="12"/>
      <c r="R97" s="5"/>
    </row>
    <row r="98" spans="1:18" x14ac:dyDescent="0.25">
      <c r="A98" s="4">
        <v>560152</v>
      </c>
      <c r="B98" s="5" t="s">
        <v>192</v>
      </c>
      <c r="C98" s="12"/>
      <c r="D98" s="5"/>
      <c r="E98" s="12"/>
      <c r="F98" s="5"/>
      <c r="G98" s="12"/>
      <c r="H98" s="5"/>
      <c r="I98" s="12"/>
      <c r="J98" s="5"/>
      <c r="K98" s="12"/>
      <c r="L98" s="5"/>
      <c r="M98" s="12"/>
      <c r="N98" s="5"/>
      <c r="O98" s="12"/>
      <c r="P98" s="5"/>
      <c r="Q98" s="12"/>
      <c r="R98" s="5"/>
    </row>
    <row r="99" spans="1:18" x14ac:dyDescent="0.25">
      <c r="A99" s="4" t="s">
        <v>193</v>
      </c>
      <c r="B99" s="5" t="s">
        <v>194</v>
      </c>
      <c r="C99" s="12"/>
      <c r="D99" s="5"/>
      <c r="E99" s="12"/>
      <c r="F99" s="5"/>
      <c r="G99" s="12"/>
      <c r="H99" s="5"/>
      <c r="I99" s="12"/>
      <c r="J99" s="5"/>
      <c r="K99" s="12"/>
      <c r="L99" s="5"/>
      <c r="M99" s="12"/>
      <c r="N99" s="5"/>
      <c r="O99" s="12"/>
      <c r="P99" s="5"/>
      <c r="Q99" s="12"/>
      <c r="R99" s="5"/>
    </row>
    <row r="100" spans="1:18" x14ac:dyDescent="0.25">
      <c r="A100" s="4" t="s">
        <v>195</v>
      </c>
      <c r="B100" s="5" t="s">
        <v>196</v>
      </c>
      <c r="C100" s="12"/>
      <c r="D100" s="5"/>
      <c r="E100" s="12"/>
      <c r="F100" s="5"/>
      <c r="G100" s="12"/>
      <c r="H100" s="5"/>
      <c r="I100" s="12"/>
      <c r="J100" s="5"/>
      <c r="K100" s="12"/>
      <c r="L100" s="5"/>
      <c r="M100" s="12"/>
      <c r="N100" s="5"/>
      <c r="O100" s="12"/>
      <c r="P100" s="5"/>
      <c r="Q100" s="12"/>
      <c r="R100" s="5"/>
    </row>
    <row r="101" spans="1:18" x14ac:dyDescent="0.25">
      <c r="A101" s="4" t="s">
        <v>197</v>
      </c>
      <c r="B101" s="5" t="s">
        <v>198</v>
      </c>
      <c r="C101" s="12"/>
      <c r="D101" s="5"/>
      <c r="E101" s="12"/>
      <c r="F101" s="5"/>
      <c r="G101" s="12"/>
      <c r="H101" s="5"/>
      <c r="I101" s="12"/>
      <c r="J101" s="5"/>
      <c r="K101" s="12"/>
      <c r="L101" s="5"/>
      <c r="M101" s="12"/>
      <c r="N101" s="5"/>
      <c r="O101" s="12"/>
      <c r="P101" s="5"/>
      <c r="Q101" s="12"/>
      <c r="R101" s="5"/>
    </row>
    <row r="102" spans="1:18" x14ac:dyDescent="0.25">
      <c r="A102" s="4" t="s">
        <v>199</v>
      </c>
      <c r="B102" s="5" t="s">
        <v>200</v>
      </c>
      <c r="C102" s="12"/>
      <c r="D102" s="5"/>
      <c r="E102" s="12"/>
      <c r="F102" s="5"/>
      <c r="G102" s="12"/>
      <c r="H102" s="5"/>
      <c r="I102" s="12"/>
      <c r="J102" s="5"/>
      <c r="K102" s="12"/>
      <c r="L102" s="5"/>
      <c r="M102" s="12"/>
      <c r="N102" s="5"/>
      <c r="O102" s="12"/>
      <c r="P102" s="5"/>
      <c r="Q102" s="12"/>
      <c r="R102" s="5"/>
    </row>
    <row r="103" spans="1:18" x14ac:dyDescent="0.25">
      <c r="A103" s="4" t="s">
        <v>201</v>
      </c>
      <c r="B103" s="5" t="s">
        <v>202</v>
      </c>
      <c r="C103" s="12"/>
      <c r="D103" s="5"/>
      <c r="E103" s="12"/>
      <c r="F103" s="5"/>
      <c r="G103" s="12"/>
      <c r="H103" s="5"/>
      <c r="I103" s="12"/>
      <c r="J103" s="5"/>
      <c r="K103" s="12"/>
      <c r="L103" s="5"/>
      <c r="M103" s="12"/>
      <c r="N103" s="5"/>
      <c r="O103" s="12"/>
      <c r="P103" s="5"/>
      <c r="Q103" s="14"/>
      <c r="R103" s="15"/>
    </row>
    <row r="104" spans="1:18" ht="30" x14ac:dyDescent="0.25">
      <c r="A104" s="4">
        <v>560198</v>
      </c>
      <c r="B104" s="5" t="s">
        <v>248</v>
      </c>
      <c r="C104" s="12"/>
      <c r="D104" s="5"/>
      <c r="E104" s="12"/>
      <c r="F104" s="5"/>
      <c r="G104" s="12"/>
      <c r="H104" s="5"/>
      <c r="I104" s="12"/>
      <c r="J104" s="5"/>
      <c r="K104" s="12"/>
      <c r="L104" s="5"/>
      <c r="M104" s="12"/>
      <c r="N104" s="5"/>
      <c r="O104" s="12"/>
      <c r="P104" s="5"/>
      <c r="Q104" s="12"/>
      <c r="R104" s="5"/>
    </row>
    <row r="105" spans="1:18" ht="30" x14ac:dyDescent="0.25">
      <c r="A105" s="4">
        <v>560199</v>
      </c>
      <c r="B105" s="5" t="s">
        <v>203</v>
      </c>
      <c r="C105" s="12"/>
      <c r="D105" s="5"/>
      <c r="E105" s="12"/>
      <c r="F105" s="5"/>
      <c r="G105" s="12"/>
      <c r="H105" s="5"/>
      <c r="I105" s="12"/>
      <c r="J105" s="5"/>
      <c r="K105" s="12"/>
      <c r="L105" s="5"/>
      <c r="M105" s="12"/>
      <c r="N105" s="5"/>
      <c r="O105" s="12"/>
      <c r="P105" s="5"/>
      <c r="Q105" s="12"/>
      <c r="R105" s="5"/>
    </row>
    <row r="106" spans="1:18" ht="30" x14ac:dyDescent="0.25">
      <c r="A106" s="4">
        <v>560200</v>
      </c>
      <c r="B106" s="5" t="s">
        <v>204</v>
      </c>
      <c r="C106" s="12"/>
      <c r="D106" s="5"/>
      <c r="E106" s="12"/>
      <c r="F106" s="5"/>
      <c r="G106" s="12"/>
      <c r="H106" s="5"/>
      <c r="I106" s="12"/>
      <c r="J106" s="5"/>
      <c r="K106" s="12"/>
      <c r="L106" s="5"/>
      <c r="M106" s="12"/>
      <c r="N106" s="5"/>
      <c r="O106" s="12"/>
      <c r="P106" s="5"/>
      <c r="Q106" s="12"/>
      <c r="R106" s="5"/>
    </row>
    <row r="107" spans="1:18" x14ac:dyDescent="0.25">
      <c r="A107" s="4">
        <v>560203</v>
      </c>
      <c r="B107" s="5" t="s">
        <v>205</v>
      </c>
      <c r="C107" s="12"/>
      <c r="D107" s="5"/>
      <c r="E107" s="12"/>
      <c r="F107" s="5"/>
      <c r="G107" s="12"/>
      <c r="H107" s="5"/>
      <c r="I107" s="12"/>
      <c r="J107" s="5"/>
      <c r="K107" s="12"/>
      <c r="L107" s="5"/>
      <c r="M107" s="12"/>
      <c r="N107" s="5"/>
      <c r="O107" s="12"/>
      <c r="P107" s="5"/>
      <c r="Q107" s="12"/>
      <c r="R107" s="5"/>
    </row>
    <row r="108" spans="1:18" x14ac:dyDescent="0.25">
      <c r="A108" s="4" t="s">
        <v>206</v>
      </c>
      <c r="B108" s="5" t="s">
        <v>207</v>
      </c>
      <c r="C108" s="12"/>
      <c r="D108" s="5"/>
      <c r="E108" s="12"/>
      <c r="F108" s="5"/>
      <c r="G108" s="12"/>
      <c r="H108" s="5"/>
      <c r="I108" s="12"/>
      <c r="J108" s="5"/>
      <c r="K108" s="12"/>
      <c r="L108" s="5"/>
      <c r="M108" s="12"/>
      <c r="N108" s="5"/>
      <c r="O108" s="12"/>
      <c r="P108" s="5"/>
      <c r="Q108" s="12"/>
      <c r="R108" s="5"/>
    </row>
    <row r="109" spans="1:18" x14ac:dyDescent="0.25">
      <c r="A109" s="4">
        <v>560228</v>
      </c>
      <c r="B109" s="5" t="s">
        <v>208</v>
      </c>
      <c r="C109" s="12"/>
      <c r="D109" s="5"/>
      <c r="E109" s="12"/>
      <c r="F109" s="5"/>
      <c r="G109" s="12"/>
      <c r="H109" s="5"/>
      <c r="I109" s="12"/>
      <c r="J109" s="5"/>
      <c r="K109" s="12"/>
      <c r="L109" s="5"/>
      <c r="M109" s="12"/>
      <c r="N109" s="5"/>
      <c r="O109" s="12"/>
      <c r="P109" s="5"/>
      <c r="Q109" s="12"/>
      <c r="R109" s="5"/>
    </row>
    <row r="110" spans="1:18" x14ac:dyDescent="0.25">
      <c r="A110" s="4">
        <v>560229</v>
      </c>
      <c r="B110" s="5" t="s">
        <v>209</v>
      </c>
      <c r="C110" s="12"/>
      <c r="D110" s="5"/>
      <c r="E110" s="12"/>
      <c r="F110" s="5"/>
      <c r="G110" s="12"/>
      <c r="H110" s="5"/>
      <c r="I110" s="12"/>
      <c r="J110" s="5"/>
      <c r="K110" s="12"/>
      <c r="L110" s="5"/>
      <c r="M110" s="12"/>
      <c r="N110" s="5"/>
      <c r="O110" s="12"/>
      <c r="P110" s="5"/>
      <c r="Q110" s="114"/>
      <c r="R110" s="5"/>
    </row>
    <row r="111" spans="1:18" x14ac:dyDescent="0.25">
      <c r="A111" s="4" t="s">
        <v>249</v>
      </c>
      <c r="B111" s="5" t="s">
        <v>250</v>
      </c>
      <c r="C111" s="12"/>
      <c r="D111" s="5"/>
      <c r="E111" s="12"/>
      <c r="F111" s="5"/>
      <c r="G111" s="12"/>
      <c r="H111" s="5"/>
      <c r="I111" s="12"/>
      <c r="J111" s="5"/>
      <c r="K111" s="12"/>
      <c r="L111" s="5"/>
      <c r="M111" s="12"/>
      <c r="N111" s="5"/>
      <c r="O111" s="12"/>
      <c r="P111" s="5"/>
      <c r="Q111" s="114"/>
      <c r="R111" s="5"/>
    </row>
    <row r="112" spans="1:18" x14ac:dyDescent="0.25">
      <c r="A112" s="4" t="s">
        <v>251</v>
      </c>
      <c r="B112" s="5" t="s">
        <v>252</v>
      </c>
      <c r="C112" s="12"/>
      <c r="D112" s="5"/>
      <c r="E112" s="12"/>
      <c r="F112" s="5"/>
      <c r="G112" s="12"/>
      <c r="H112" s="5"/>
      <c r="I112" s="12"/>
      <c r="J112" s="5"/>
      <c r="K112" s="12"/>
      <c r="L112" s="5"/>
      <c r="M112" s="12"/>
      <c r="N112" s="5"/>
      <c r="O112" s="12"/>
      <c r="P112" s="5"/>
      <c r="Q112" s="114"/>
      <c r="R112" s="5"/>
    </row>
    <row r="113" spans="1:18" x14ac:dyDescent="0.25">
      <c r="A113" s="4" t="s">
        <v>210</v>
      </c>
      <c r="B113" s="5" t="s">
        <v>211</v>
      </c>
      <c r="C113" s="12"/>
      <c r="D113" s="5"/>
      <c r="E113" s="12"/>
      <c r="F113" s="5"/>
      <c r="G113" s="12"/>
      <c r="H113" s="5"/>
      <c r="I113" s="12"/>
      <c r="J113" s="5"/>
      <c r="K113" s="12"/>
      <c r="L113" s="5"/>
      <c r="M113" s="12"/>
      <c r="N113" s="5"/>
      <c r="O113" s="12"/>
      <c r="P113" s="5"/>
      <c r="Q113" s="12"/>
      <c r="R113" s="5"/>
    </row>
    <row r="114" spans="1:18" x14ac:dyDescent="0.25">
      <c r="A114" s="4" t="s">
        <v>212</v>
      </c>
      <c r="B114" s="5" t="s">
        <v>213</v>
      </c>
      <c r="C114" s="12"/>
      <c r="D114" s="5"/>
      <c r="E114" s="12"/>
      <c r="F114" s="5"/>
      <c r="G114" s="12"/>
      <c r="H114" s="5"/>
      <c r="I114" s="12"/>
      <c r="J114" s="5"/>
      <c r="K114" s="12"/>
      <c r="L114" s="5"/>
      <c r="M114" s="12"/>
      <c r="N114" s="5"/>
      <c r="O114" s="12"/>
      <c r="P114" s="5"/>
      <c r="Q114" s="12"/>
      <c r="R114" s="5"/>
    </row>
    <row r="115" spans="1:18" x14ac:dyDescent="0.25">
      <c r="A115" s="4">
        <v>560239</v>
      </c>
      <c r="B115" s="5" t="s">
        <v>214</v>
      </c>
      <c r="C115" s="12"/>
      <c r="D115" s="5"/>
      <c r="E115" s="12"/>
      <c r="F115" s="5"/>
      <c r="G115" s="131">
        <v>12577289.15</v>
      </c>
      <c r="H115" s="195">
        <v>205</v>
      </c>
      <c r="I115" s="12"/>
      <c r="J115" s="5"/>
      <c r="K115" s="12"/>
      <c r="L115" s="5"/>
      <c r="M115" s="12"/>
      <c r="N115" s="5"/>
      <c r="O115" s="12"/>
      <c r="P115" s="5"/>
      <c r="Q115" s="12"/>
      <c r="R115" s="5"/>
    </row>
    <row r="116" spans="1:18" x14ac:dyDescent="0.25">
      <c r="A116" s="4" t="s">
        <v>253</v>
      </c>
      <c r="B116" s="5" t="s">
        <v>254</v>
      </c>
      <c r="C116" s="12"/>
      <c r="D116" s="5"/>
      <c r="E116" s="12"/>
      <c r="F116" s="5"/>
      <c r="G116" s="12"/>
      <c r="H116" s="5"/>
      <c r="I116" s="12"/>
      <c r="J116" s="5"/>
      <c r="K116" s="12"/>
      <c r="L116" s="5"/>
      <c r="M116" s="12"/>
      <c r="N116" s="5"/>
      <c r="O116" s="12"/>
      <c r="P116" s="5"/>
      <c r="Q116" s="12"/>
      <c r="R116" s="5"/>
    </row>
    <row r="117" spans="1:18" x14ac:dyDescent="0.25">
      <c r="A117" s="4" t="s">
        <v>215</v>
      </c>
      <c r="B117" s="5" t="s">
        <v>216</v>
      </c>
      <c r="C117" s="12"/>
      <c r="D117" s="5"/>
      <c r="E117" s="12"/>
      <c r="F117" s="5"/>
      <c r="G117" s="12"/>
      <c r="H117" s="5"/>
      <c r="I117" s="12"/>
      <c r="J117" s="5"/>
      <c r="K117" s="12"/>
      <c r="L117" s="5"/>
      <c r="M117" s="12"/>
      <c r="N117" s="5"/>
      <c r="O117" s="12"/>
      <c r="P117" s="5"/>
      <c r="Q117" s="12"/>
      <c r="R117" s="5"/>
    </row>
    <row r="118" spans="1:18" x14ac:dyDescent="0.25">
      <c r="A118" s="4">
        <v>560251</v>
      </c>
      <c r="B118" s="5" t="s">
        <v>217</v>
      </c>
      <c r="C118" s="12"/>
      <c r="D118" s="5"/>
      <c r="E118" s="12"/>
      <c r="F118" s="5"/>
      <c r="G118" s="12"/>
      <c r="H118" s="5"/>
      <c r="I118" s="12"/>
      <c r="J118" s="5"/>
      <c r="K118" s="12"/>
      <c r="L118" s="5"/>
      <c r="M118" s="12"/>
      <c r="N118" s="5"/>
      <c r="O118" s="12"/>
      <c r="P118" s="5"/>
      <c r="Q118" s="12"/>
      <c r="R118" s="5"/>
    </row>
    <row r="119" spans="1:18" x14ac:dyDescent="0.25">
      <c r="A119" s="4">
        <v>560254</v>
      </c>
      <c r="B119" s="5" t="s">
        <v>218</v>
      </c>
      <c r="C119" s="12"/>
      <c r="D119" s="5"/>
      <c r="E119" s="12"/>
      <c r="F119" s="5"/>
      <c r="G119" s="12"/>
      <c r="H119" s="5"/>
      <c r="I119" s="12"/>
      <c r="J119" s="5"/>
      <c r="K119" s="12"/>
      <c r="L119" s="5"/>
      <c r="M119" s="12"/>
      <c r="N119" s="5"/>
      <c r="O119" s="12"/>
      <c r="P119" s="5"/>
      <c r="Q119" s="12"/>
      <c r="R119" s="5"/>
    </row>
    <row r="120" spans="1:18" x14ac:dyDescent="0.25">
      <c r="A120" s="4">
        <v>560257</v>
      </c>
      <c r="B120" s="5" t="s">
        <v>255</v>
      </c>
      <c r="C120" s="12"/>
      <c r="D120" s="5"/>
      <c r="E120" s="12"/>
      <c r="F120" s="5"/>
      <c r="G120" s="12"/>
      <c r="H120" s="5"/>
      <c r="I120" s="12"/>
      <c r="J120" s="5"/>
      <c r="K120" s="12"/>
      <c r="L120" s="5"/>
      <c r="M120" s="12"/>
      <c r="N120" s="5"/>
      <c r="O120" s="12"/>
      <c r="P120" s="5"/>
      <c r="Q120" s="12"/>
      <c r="R120" s="5"/>
    </row>
    <row r="121" spans="1:18" x14ac:dyDescent="0.25">
      <c r="A121" s="4">
        <v>560258</v>
      </c>
      <c r="B121" s="5" t="s">
        <v>219</v>
      </c>
      <c r="C121" s="12"/>
      <c r="D121" s="5"/>
      <c r="E121" s="12"/>
      <c r="F121" s="5"/>
      <c r="G121" s="12"/>
      <c r="H121" s="5"/>
      <c r="I121" s="12"/>
      <c r="J121" s="5"/>
      <c r="K121" s="12"/>
      <c r="L121" s="5"/>
      <c r="M121" s="12"/>
      <c r="N121" s="5"/>
      <c r="O121" s="12"/>
      <c r="P121" s="5"/>
      <c r="Q121" s="12"/>
      <c r="R121" s="5"/>
    </row>
    <row r="122" spans="1:18" ht="30" x14ac:dyDescent="0.25">
      <c r="A122" s="4">
        <v>560260</v>
      </c>
      <c r="B122" s="5" t="s">
        <v>220</v>
      </c>
      <c r="C122" s="12"/>
      <c r="D122" s="5"/>
      <c r="E122" s="12"/>
      <c r="F122" s="5"/>
      <c r="G122" s="12"/>
      <c r="H122" s="5"/>
      <c r="I122" s="12"/>
      <c r="J122" s="5"/>
      <c r="K122" s="12"/>
      <c r="L122" s="5"/>
      <c r="M122" s="12"/>
      <c r="N122" s="5"/>
      <c r="O122" s="12"/>
      <c r="P122" s="5"/>
      <c r="Q122" s="12"/>
      <c r="R122" s="5"/>
    </row>
    <row r="123" spans="1:18" x14ac:dyDescent="0.25">
      <c r="A123" s="4">
        <v>560277</v>
      </c>
      <c r="B123" s="5" t="s">
        <v>221</v>
      </c>
      <c r="C123" s="12"/>
      <c r="D123" s="5"/>
      <c r="E123" s="12"/>
      <c r="F123" s="5"/>
      <c r="G123" s="12"/>
      <c r="H123" s="5"/>
      <c r="I123" s="12"/>
      <c r="J123" s="5"/>
      <c r="K123" s="12"/>
      <c r="L123" s="5"/>
      <c r="M123" s="12"/>
      <c r="N123" s="5"/>
      <c r="O123" s="12"/>
      <c r="P123" s="5"/>
      <c r="Q123" s="12"/>
      <c r="R123" s="5"/>
    </row>
    <row r="124" spans="1:18" x14ac:dyDescent="0.25">
      <c r="A124" s="4">
        <v>560279</v>
      </c>
      <c r="B124" s="5" t="s">
        <v>222</v>
      </c>
      <c r="C124" s="12"/>
      <c r="D124" s="5"/>
      <c r="E124" s="12"/>
      <c r="F124" s="5"/>
      <c r="G124" s="12"/>
      <c r="H124" s="5"/>
      <c r="I124" s="12"/>
      <c r="J124" s="5"/>
      <c r="K124" s="12"/>
      <c r="L124" s="5"/>
      <c r="M124" s="12"/>
      <c r="N124" s="5"/>
      <c r="O124" s="12"/>
      <c r="P124" s="5"/>
      <c r="Q124" s="12"/>
      <c r="R124" s="5"/>
    </row>
    <row r="125" spans="1:18" ht="30" x14ac:dyDescent="0.25">
      <c r="A125" s="4">
        <v>560283</v>
      </c>
      <c r="B125" s="5" t="s">
        <v>237</v>
      </c>
      <c r="C125" s="12"/>
      <c r="D125" s="5"/>
      <c r="E125" s="12"/>
      <c r="F125" s="5"/>
      <c r="G125" s="12"/>
      <c r="H125" s="5"/>
      <c r="I125" s="12"/>
      <c r="J125" s="5"/>
      <c r="K125" s="12"/>
      <c r="L125" s="5"/>
      <c r="M125" s="12"/>
      <c r="N125" s="5"/>
      <c r="O125" s="12"/>
      <c r="P125" s="5"/>
      <c r="Q125" s="12"/>
      <c r="R125" s="5"/>
    </row>
    <row r="126" spans="1:18" x14ac:dyDescent="0.25">
      <c r="A126" s="4">
        <v>560284</v>
      </c>
      <c r="B126" s="5" t="s">
        <v>223</v>
      </c>
      <c r="C126" s="12"/>
      <c r="D126" s="5"/>
      <c r="E126" s="12"/>
      <c r="F126" s="5"/>
      <c r="G126" s="12"/>
      <c r="H126" s="5"/>
      <c r="I126" s="12"/>
      <c r="J126" s="5"/>
      <c r="K126" s="12"/>
      <c r="L126" s="5"/>
      <c r="M126" s="12"/>
      <c r="N126" s="5"/>
      <c r="O126" s="12"/>
      <c r="P126" s="5"/>
      <c r="Q126" s="12"/>
      <c r="R126" s="5"/>
    </row>
    <row r="127" spans="1:18" ht="45" x14ac:dyDescent="0.25">
      <c r="A127" s="4">
        <v>560285</v>
      </c>
      <c r="B127" s="5" t="s">
        <v>224</v>
      </c>
      <c r="C127" s="12"/>
      <c r="D127" s="5"/>
      <c r="E127" s="12"/>
      <c r="F127" s="5"/>
      <c r="G127" s="12"/>
      <c r="H127" s="5"/>
      <c r="I127" s="12"/>
      <c r="J127" s="5"/>
      <c r="K127" s="12"/>
      <c r="L127" s="5"/>
      <c r="M127" s="12"/>
      <c r="N127" s="5"/>
      <c r="O127" s="12"/>
      <c r="P127" s="5"/>
      <c r="Q127" s="12"/>
      <c r="R127" s="5"/>
    </row>
    <row r="128" spans="1:18" x14ac:dyDescent="0.25">
      <c r="A128" s="4">
        <v>560318</v>
      </c>
      <c r="B128" s="5" t="s">
        <v>225</v>
      </c>
      <c r="C128" s="12"/>
      <c r="D128" s="5"/>
      <c r="E128" s="12"/>
      <c r="F128" s="5"/>
      <c r="G128" s="12"/>
      <c r="H128" s="5"/>
      <c r="I128" s="12"/>
      <c r="J128" s="5"/>
      <c r="K128" s="12"/>
      <c r="L128" s="5"/>
      <c r="M128" s="12"/>
      <c r="N128" s="5"/>
      <c r="O128" s="12"/>
      <c r="P128" s="5"/>
      <c r="Q128" s="12"/>
      <c r="R128" s="5"/>
    </row>
    <row r="129" spans="1:20" x14ac:dyDescent="0.25">
      <c r="A129" s="4">
        <v>560319</v>
      </c>
      <c r="B129" s="5" t="s">
        <v>226</v>
      </c>
      <c r="C129" s="12"/>
      <c r="D129" s="5"/>
      <c r="E129" s="12"/>
      <c r="F129" s="5"/>
      <c r="G129" s="12"/>
      <c r="H129" s="5"/>
      <c r="I129" s="12"/>
      <c r="J129" s="5"/>
      <c r="K129" s="12"/>
      <c r="L129" s="5"/>
      <c r="M129" s="12"/>
      <c r="N129" s="5"/>
      <c r="O129" s="12"/>
      <c r="P129" s="5"/>
      <c r="Q129" s="12"/>
      <c r="R129" s="5"/>
    </row>
    <row r="130" spans="1:20" x14ac:dyDescent="0.25">
      <c r="A130" s="4">
        <v>560320</v>
      </c>
      <c r="B130" s="5" t="s">
        <v>227</v>
      </c>
      <c r="C130" s="12"/>
      <c r="D130" s="5"/>
      <c r="E130" s="12"/>
      <c r="F130" s="5"/>
      <c r="G130" s="12"/>
      <c r="H130" s="5"/>
      <c r="I130" s="12"/>
      <c r="J130" s="5"/>
      <c r="K130" s="12"/>
      <c r="L130" s="5"/>
      <c r="M130" s="12"/>
      <c r="N130" s="5"/>
      <c r="O130" s="12"/>
      <c r="P130" s="5"/>
      <c r="Q130" s="12"/>
      <c r="R130" s="5"/>
    </row>
    <row r="131" spans="1:20" x14ac:dyDescent="0.25">
      <c r="A131" s="4">
        <v>560321</v>
      </c>
      <c r="B131" s="5" t="s">
        <v>228</v>
      </c>
      <c r="C131" s="12"/>
      <c r="D131" s="5"/>
      <c r="E131" s="12"/>
      <c r="F131" s="5"/>
      <c r="G131" s="12"/>
      <c r="H131" s="5"/>
      <c r="I131" s="12"/>
      <c r="J131" s="5"/>
      <c r="K131" s="12"/>
      <c r="L131" s="5"/>
      <c r="M131" s="12"/>
      <c r="N131" s="5"/>
      <c r="O131" s="12"/>
      <c r="P131" s="5"/>
      <c r="Q131" s="12"/>
      <c r="R131" s="5"/>
    </row>
    <row r="132" spans="1:20" x14ac:dyDescent="0.25">
      <c r="A132" s="4">
        <v>560322</v>
      </c>
      <c r="B132" s="5" t="s">
        <v>229</v>
      </c>
      <c r="C132" s="12"/>
      <c r="D132" s="5"/>
      <c r="E132" s="12"/>
      <c r="F132" s="5"/>
      <c r="G132" s="12"/>
      <c r="H132" s="5"/>
      <c r="I132" s="12"/>
      <c r="J132" s="5"/>
      <c r="K132" s="12"/>
      <c r="L132" s="5"/>
      <c r="M132" s="12"/>
      <c r="N132" s="5"/>
      <c r="O132" s="12"/>
      <c r="P132" s="5"/>
      <c r="Q132" s="12"/>
      <c r="R132" s="5"/>
    </row>
    <row r="133" spans="1:20" x14ac:dyDescent="0.25">
      <c r="A133" s="4">
        <v>560323</v>
      </c>
      <c r="B133" s="5" t="s">
        <v>256</v>
      </c>
      <c r="C133" s="12"/>
      <c r="D133" s="5"/>
      <c r="E133" s="12"/>
      <c r="F133" s="5"/>
      <c r="G133" s="12"/>
      <c r="H133" s="5"/>
      <c r="I133" s="12"/>
      <c r="J133" s="5"/>
      <c r="K133" s="12"/>
      <c r="L133" s="5"/>
      <c r="M133" s="12"/>
      <c r="N133" s="5"/>
      <c r="O133" s="12"/>
      <c r="P133" s="5"/>
      <c r="Q133" s="12"/>
      <c r="R133" s="5"/>
    </row>
    <row r="134" spans="1:20" x14ac:dyDescent="0.25">
      <c r="A134" s="4">
        <v>560324</v>
      </c>
      <c r="B134" s="5" t="s">
        <v>230</v>
      </c>
      <c r="C134" s="12"/>
      <c r="D134" s="5"/>
      <c r="E134" s="12"/>
      <c r="F134" s="5"/>
      <c r="G134" s="12"/>
      <c r="H134" s="5"/>
      <c r="I134" s="12"/>
      <c r="J134" s="5"/>
      <c r="K134" s="12"/>
      <c r="L134" s="5"/>
      <c r="M134" s="12"/>
      <c r="N134" s="5"/>
      <c r="O134" s="12"/>
      <c r="P134" s="5"/>
      <c r="Q134" s="12"/>
      <c r="R134" s="5"/>
    </row>
    <row r="135" spans="1:20" x14ac:dyDescent="0.25">
      <c r="A135" s="4"/>
      <c r="B135" s="9" t="s">
        <v>2</v>
      </c>
      <c r="C135" s="135">
        <v>158292810.66999999</v>
      </c>
      <c r="D135" s="203">
        <v>1279</v>
      </c>
      <c r="E135" s="13">
        <v>85711503.5</v>
      </c>
      <c r="F135" s="9">
        <v>1041</v>
      </c>
      <c r="G135" s="13"/>
      <c r="H135" s="9"/>
      <c r="I135" s="13"/>
      <c r="J135" s="9"/>
      <c r="K135" s="13"/>
      <c r="L135" s="9"/>
      <c r="M135" s="13"/>
      <c r="N135" s="9"/>
      <c r="O135" s="13">
        <v>12865935.050000001</v>
      </c>
      <c r="P135" s="9">
        <v>379</v>
      </c>
      <c r="Q135" s="13"/>
      <c r="R135" s="9"/>
      <c r="S135" s="23">
        <f>C135+E135+G135+I135+K135+M135+O135+Q135</f>
        <v>256870249.22</v>
      </c>
      <c r="T135" s="205">
        <f>D135+F135+H135+J135+L135+N135+P135+R135</f>
        <v>2699</v>
      </c>
    </row>
    <row r="136" spans="1:20" x14ac:dyDescent="0.25">
      <c r="A136" s="4"/>
      <c r="B136" s="9" t="s">
        <v>238</v>
      </c>
      <c r="C136" s="13">
        <f t="shared" ref="C136:F136" si="0">SUM(C4:C135)</f>
        <v>9322014955.4099998</v>
      </c>
      <c r="D136" s="21">
        <f t="shared" si="0"/>
        <v>270724</v>
      </c>
      <c r="E136" s="13">
        <f t="shared" si="0"/>
        <v>1966788972.6500001</v>
      </c>
      <c r="F136" s="21">
        <f t="shared" si="0"/>
        <v>23740</v>
      </c>
      <c r="G136" s="13">
        <f t="shared" ref="G136:R136" si="1">SUM(G4:G135)</f>
        <v>120442954.39</v>
      </c>
      <c r="H136" s="21">
        <f t="shared" si="1"/>
        <v>2056</v>
      </c>
      <c r="I136" s="13">
        <f t="shared" si="1"/>
        <v>42086103.259999998</v>
      </c>
      <c r="J136" s="21">
        <f t="shared" si="1"/>
        <v>1175</v>
      </c>
      <c r="K136" s="13">
        <f t="shared" si="1"/>
        <v>118890936.67</v>
      </c>
      <c r="L136" s="21">
        <f t="shared" si="1"/>
        <v>2076</v>
      </c>
      <c r="M136" s="13">
        <f t="shared" si="1"/>
        <v>199848233.21000001</v>
      </c>
      <c r="N136" s="21">
        <f t="shared" si="1"/>
        <v>2148</v>
      </c>
      <c r="O136" s="13">
        <f t="shared" si="1"/>
        <v>26814272.469999999</v>
      </c>
      <c r="P136" s="21">
        <f t="shared" si="1"/>
        <v>1132</v>
      </c>
      <c r="Q136" s="13">
        <f t="shared" si="1"/>
        <v>545582606.25999999</v>
      </c>
      <c r="R136" s="21">
        <f t="shared" si="1"/>
        <v>15070</v>
      </c>
    </row>
    <row r="137" spans="1:20" x14ac:dyDescent="0.25">
      <c r="C137" s="10">
        <f>C136-C135</f>
        <v>9163722144.7399998</v>
      </c>
      <c r="D137" s="134">
        <f>D136-D135</f>
        <v>269445</v>
      </c>
      <c r="E137" s="10">
        <f t="shared" ref="E137:R137" si="2">E136-E135</f>
        <v>1881077469.1500001</v>
      </c>
      <c r="F137" s="134">
        <f t="shared" si="2"/>
        <v>22699</v>
      </c>
      <c r="G137" s="10">
        <f t="shared" si="2"/>
        <v>120442954.39</v>
      </c>
      <c r="H137" s="134">
        <f t="shared" si="2"/>
        <v>2056</v>
      </c>
      <c r="I137" s="10">
        <f t="shared" si="2"/>
        <v>42086103.259999998</v>
      </c>
      <c r="J137" s="134">
        <f t="shared" si="2"/>
        <v>1175</v>
      </c>
      <c r="K137" s="10">
        <f t="shared" si="2"/>
        <v>118890936.67</v>
      </c>
      <c r="L137" s="134">
        <f t="shared" si="2"/>
        <v>2076</v>
      </c>
      <c r="M137" s="10">
        <f t="shared" si="2"/>
        <v>199848233.21000001</v>
      </c>
      <c r="N137" s="134">
        <f t="shared" si="2"/>
        <v>2148</v>
      </c>
      <c r="O137" s="10">
        <f t="shared" si="2"/>
        <v>13948337.42</v>
      </c>
      <c r="P137" s="134">
        <f t="shared" si="2"/>
        <v>753</v>
      </c>
      <c r="Q137" s="10">
        <f t="shared" si="2"/>
        <v>545582606.25999999</v>
      </c>
      <c r="R137" s="134">
        <f t="shared" si="2"/>
        <v>15070</v>
      </c>
    </row>
  </sheetData>
  <mergeCells count="11">
    <mergeCell ref="Q2:R2"/>
    <mergeCell ref="I2:J2"/>
    <mergeCell ref="K2:L2"/>
    <mergeCell ref="M2:N2"/>
    <mergeCell ref="O2:P2"/>
    <mergeCell ref="B1:O1"/>
    <mergeCell ref="A2:A3"/>
    <mergeCell ref="B2:B3"/>
    <mergeCell ref="E2:F2"/>
    <mergeCell ref="G2:H2"/>
    <mergeCell ref="C2:D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137"/>
  <sheetViews>
    <sheetView view="pageBreakPreview" zoomScale="80" zoomScaleNormal="100" zoomScaleSheetLayoutView="80" workbookViewId="0">
      <pane xSplit="2" ySplit="3" topLeftCell="M109" activePane="bottomRight" state="frozen"/>
      <selection pane="topRight" activeCell="C1" sqref="C1"/>
      <selection pane="bottomLeft" activeCell="A4" sqref="A4"/>
      <selection pane="bottomRight" activeCell="F115" sqref="F115"/>
    </sheetView>
  </sheetViews>
  <sheetFormatPr defaultRowHeight="15" x14ac:dyDescent="0.25"/>
  <cols>
    <col min="1" max="1" width="9.28515625" style="2" bestFit="1" customWidth="1"/>
    <col min="2" max="2" width="35.140625" style="1" customWidth="1"/>
    <col min="3" max="3" width="20" style="10" customWidth="1"/>
    <col min="4" max="4" width="11.5703125" style="1" customWidth="1"/>
    <col min="5" max="5" width="16.140625" style="10" customWidth="1"/>
    <col min="6" max="6" width="12.28515625" style="1" customWidth="1"/>
    <col min="7" max="7" width="15" style="10" customWidth="1"/>
    <col min="8" max="8" width="12.28515625" style="1" customWidth="1"/>
    <col min="9" max="9" width="14.28515625" style="10" customWidth="1"/>
    <col min="10" max="10" width="12.28515625" style="1" customWidth="1"/>
    <col min="11" max="11" width="14" style="10" customWidth="1"/>
    <col min="12" max="12" width="12.28515625" style="1" customWidth="1"/>
    <col min="13" max="13" width="13.85546875" style="10" customWidth="1"/>
    <col min="14" max="14" width="12.28515625" style="1" customWidth="1"/>
    <col min="15" max="15" width="16" style="10" customWidth="1"/>
    <col min="16" max="16" width="13.140625" style="1" customWidth="1"/>
    <col min="17" max="17" width="20.7109375" style="10" customWidth="1"/>
    <col min="18" max="18" width="12.85546875" style="1" customWidth="1"/>
    <col min="19" max="19" width="17.85546875" style="7" customWidth="1"/>
    <col min="20" max="20" width="10.5703125" style="2" bestFit="1" customWidth="1"/>
    <col min="21" max="21" width="14.5703125" style="3" bestFit="1" customWidth="1"/>
    <col min="22" max="16384" width="9.140625" style="3"/>
  </cols>
  <sheetData>
    <row r="1" spans="1:20" s="65" customFormat="1" ht="51" customHeight="1" x14ac:dyDescent="0.3">
      <c r="A1" s="142"/>
      <c r="B1" s="253" t="s">
        <v>381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20" x14ac:dyDescent="0.25">
      <c r="A2" s="254" t="s">
        <v>27</v>
      </c>
      <c r="B2" s="255" t="s">
        <v>26</v>
      </c>
      <c r="C2" s="256" t="s">
        <v>339</v>
      </c>
      <c r="D2" s="256"/>
      <c r="E2" s="256" t="s">
        <v>340</v>
      </c>
      <c r="F2" s="256"/>
      <c r="G2" s="256" t="s">
        <v>341</v>
      </c>
      <c r="H2" s="256"/>
      <c r="I2" s="256" t="s">
        <v>342</v>
      </c>
      <c r="J2" s="256"/>
      <c r="K2" s="256" t="s">
        <v>343</v>
      </c>
      <c r="L2" s="256"/>
      <c r="M2" s="256" t="s">
        <v>344</v>
      </c>
      <c r="N2" s="256"/>
      <c r="O2" s="256" t="s">
        <v>263</v>
      </c>
      <c r="P2" s="256"/>
      <c r="Q2" s="256" t="s">
        <v>264</v>
      </c>
      <c r="R2" s="256"/>
      <c r="S2" s="256" t="s">
        <v>265</v>
      </c>
      <c r="T2" s="256"/>
    </row>
    <row r="3" spans="1:20" x14ac:dyDescent="0.25">
      <c r="A3" s="254"/>
      <c r="B3" s="255"/>
      <c r="C3" s="11" t="s">
        <v>66</v>
      </c>
      <c r="D3" s="17" t="s">
        <v>262</v>
      </c>
      <c r="E3" s="11" t="s">
        <v>66</v>
      </c>
      <c r="F3" s="16" t="s">
        <v>262</v>
      </c>
      <c r="G3" s="11" t="s">
        <v>66</v>
      </c>
      <c r="H3" s="17" t="s">
        <v>262</v>
      </c>
      <c r="I3" s="11" t="s">
        <v>66</v>
      </c>
      <c r="J3" s="17" t="s">
        <v>262</v>
      </c>
      <c r="K3" s="11" t="s">
        <v>66</v>
      </c>
      <c r="L3" s="17" t="s">
        <v>262</v>
      </c>
      <c r="M3" s="11" t="s">
        <v>66</v>
      </c>
      <c r="N3" s="17" t="s">
        <v>262</v>
      </c>
      <c r="O3" s="11" t="s">
        <v>66</v>
      </c>
      <c r="P3" s="16" t="s">
        <v>262</v>
      </c>
      <c r="Q3" s="11" t="s">
        <v>66</v>
      </c>
      <c r="R3" s="16" t="s">
        <v>262</v>
      </c>
      <c r="S3" s="11" t="s">
        <v>66</v>
      </c>
      <c r="T3" s="16" t="s">
        <v>262</v>
      </c>
    </row>
    <row r="4" spans="1:20" ht="15.75" x14ac:dyDescent="0.25">
      <c r="A4" s="4">
        <v>560001</v>
      </c>
      <c r="B4" s="5" t="s">
        <v>429</v>
      </c>
      <c r="C4" s="207">
        <v>136120711.24000001</v>
      </c>
      <c r="D4" s="208">
        <v>2971</v>
      </c>
      <c r="E4" s="19"/>
      <c r="F4" s="20"/>
      <c r="G4" s="19"/>
      <c r="H4" s="20"/>
      <c r="I4" s="192">
        <v>1670597.38</v>
      </c>
      <c r="J4" s="193">
        <v>59</v>
      </c>
      <c r="K4" s="192">
        <v>1840121.8</v>
      </c>
      <c r="L4" s="193">
        <v>63</v>
      </c>
      <c r="M4" s="19">
        <v>434443.2</v>
      </c>
      <c r="N4" s="20">
        <v>24</v>
      </c>
      <c r="O4" s="12"/>
      <c r="P4" s="5"/>
      <c r="Q4" s="131">
        <v>27824163.260000002</v>
      </c>
      <c r="R4" s="195">
        <v>271</v>
      </c>
      <c r="S4" s="8"/>
      <c r="T4" s="6"/>
    </row>
    <row r="5" spans="1:20" ht="15.75" x14ac:dyDescent="0.25">
      <c r="A5" s="4">
        <v>560264</v>
      </c>
      <c r="B5" s="5" t="s">
        <v>22</v>
      </c>
      <c r="C5" s="207">
        <v>50958140.689999998</v>
      </c>
      <c r="D5" s="208">
        <v>3650</v>
      </c>
      <c r="E5" s="14"/>
      <c r="F5" s="15"/>
      <c r="G5" s="14"/>
      <c r="H5" s="15"/>
      <c r="I5" s="192">
        <v>5359973.68</v>
      </c>
      <c r="J5" s="193">
        <v>194</v>
      </c>
      <c r="K5" s="14"/>
      <c r="L5" s="15"/>
      <c r="M5" s="192">
        <v>6146474.3600000003</v>
      </c>
      <c r="N5" s="193">
        <v>353</v>
      </c>
      <c r="O5" s="198">
        <v>93649044.540000007</v>
      </c>
      <c r="P5" s="199">
        <v>982</v>
      </c>
      <c r="Q5" s="12"/>
      <c r="R5" s="5"/>
      <c r="S5" s="8"/>
      <c r="T5" s="6"/>
    </row>
    <row r="6" spans="1:20" x14ac:dyDescent="0.25">
      <c r="A6" s="4">
        <v>560259</v>
      </c>
      <c r="B6" s="5" t="s">
        <v>30</v>
      </c>
      <c r="C6" s="12"/>
      <c r="D6" s="5"/>
      <c r="E6" s="12"/>
      <c r="F6" s="5"/>
      <c r="G6" s="12"/>
      <c r="H6" s="5"/>
      <c r="I6" s="12"/>
      <c r="J6" s="5"/>
      <c r="K6" s="12"/>
      <c r="L6" s="5"/>
      <c r="M6" s="12"/>
      <c r="N6" s="5"/>
      <c r="O6" s="12"/>
      <c r="P6" s="5"/>
      <c r="Q6" s="12"/>
      <c r="R6" s="5"/>
      <c r="S6" s="8"/>
      <c r="T6" s="6"/>
    </row>
    <row r="7" spans="1:20" x14ac:dyDescent="0.25">
      <c r="A7" s="4">
        <v>560220</v>
      </c>
      <c r="B7" s="5" t="s">
        <v>16</v>
      </c>
      <c r="C7" s="173">
        <v>42927530.340000004</v>
      </c>
      <c r="D7" s="174">
        <v>3478</v>
      </c>
      <c r="E7" s="12"/>
      <c r="F7" s="5"/>
      <c r="G7" s="12"/>
      <c r="H7" s="5"/>
      <c r="I7" s="12"/>
      <c r="J7" s="5"/>
      <c r="K7" s="12"/>
      <c r="L7" s="5"/>
      <c r="M7" s="12"/>
      <c r="N7" s="5"/>
      <c r="O7" s="12"/>
      <c r="P7" s="5"/>
      <c r="Q7" s="12"/>
      <c r="R7" s="5"/>
      <c r="S7" s="8"/>
      <c r="T7" s="6"/>
    </row>
    <row r="8" spans="1:20" x14ac:dyDescent="0.25">
      <c r="A8" s="4">
        <v>560263</v>
      </c>
      <c r="B8" s="5" t="s">
        <v>120</v>
      </c>
      <c r="C8" s="12"/>
      <c r="D8" s="5"/>
      <c r="E8" s="131">
        <v>1534361.7</v>
      </c>
      <c r="F8" s="195">
        <v>82</v>
      </c>
      <c r="G8" s="192">
        <v>625677.84</v>
      </c>
      <c r="H8" s="193">
        <v>24</v>
      </c>
      <c r="I8" s="192">
        <v>32429486.239999998</v>
      </c>
      <c r="J8" s="193">
        <v>1236</v>
      </c>
      <c r="K8" s="192">
        <v>7108924.71</v>
      </c>
      <c r="L8" s="193">
        <v>237</v>
      </c>
      <c r="M8" s="192">
        <v>11089091.68</v>
      </c>
      <c r="N8" s="193">
        <v>616</v>
      </c>
      <c r="O8" s="12"/>
      <c r="P8" s="5"/>
      <c r="Q8" s="12"/>
      <c r="R8" s="5"/>
      <c r="S8" s="8"/>
      <c r="T8" s="6"/>
    </row>
    <row r="9" spans="1:20" x14ac:dyDescent="0.25">
      <c r="A9" s="4" t="s">
        <v>239</v>
      </c>
      <c r="B9" s="5" t="s">
        <v>240</v>
      </c>
      <c r="C9" s="12"/>
      <c r="D9" s="5"/>
      <c r="E9" s="14"/>
      <c r="F9" s="15"/>
      <c r="G9" s="14"/>
      <c r="H9" s="15"/>
      <c r="I9" s="14"/>
      <c r="J9" s="15"/>
      <c r="K9" s="14"/>
      <c r="L9" s="15"/>
      <c r="M9" s="14"/>
      <c r="N9" s="15"/>
      <c r="O9" s="12"/>
      <c r="P9" s="5"/>
      <c r="Q9" s="12"/>
      <c r="R9" s="5"/>
      <c r="S9" s="8"/>
      <c r="T9" s="6"/>
    </row>
    <row r="10" spans="1:20" x14ac:dyDescent="0.25">
      <c r="A10" s="4">
        <v>560266</v>
      </c>
      <c r="B10" s="5" t="s">
        <v>121</v>
      </c>
      <c r="C10" s="12"/>
      <c r="D10" s="5"/>
      <c r="E10" s="12"/>
      <c r="F10" s="5"/>
      <c r="G10" s="12"/>
      <c r="H10" s="5"/>
      <c r="I10" s="12"/>
      <c r="J10" s="5"/>
      <c r="K10" s="12"/>
      <c r="L10" s="5"/>
      <c r="M10" s="12"/>
      <c r="N10" s="5"/>
      <c r="O10" s="12"/>
      <c r="P10" s="5"/>
      <c r="Q10" s="12"/>
      <c r="R10" s="5"/>
      <c r="S10" s="8"/>
      <c r="T10" s="6"/>
    </row>
    <row r="11" spans="1:20" ht="15.75" x14ac:dyDescent="0.25">
      <c r="A11" s="4" t="s">
        <v>241</v>
      </c>
      <c r="B11" s="5" t="s">
        <v>242</v>
      </c>
      <c r="C11" s="207">
        <v>3114059.44</v>
      </c>
      <c r="D11" s="208">
        <v>92</v>
      </c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2"/>
      <c r="P11" s="5"/>
      <c r="Q11" s="131">
        <v>1054925055.8200001</v>
      </c>
      <c r="R11" s="195">
        <v>10952</v>
      </c>
      <c r="S11" s="8"/>
      <c r="T11" s="6"/>
    </row>
    <row r="12" spans="1:20" x14ac:dyDescent="0.25">
      <c r="A12" s="4" t="s">
        <v>243</v>
      </c>
      <c r="B12" s="5" t="s">
        <v>442</v>
      </c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2"/>
      <c r="P12" s="5"/>
      <c r="Q12" s="131">
        <v>362616934.16000003</v>
      </c>
      <c r="R12" s="195">
        <v>2343</v>
      </c>
      <c r="S12" s="8"/>
      <c r="T12" s="6"/>
    </row>
    <row r="13" spans="1:20" x14ac:dyDescent="0.25">
      <c r="A13" s="4" t="s">
        <v>122</v>
      </c>
      <c r="B13" s="5" t="s">
        <v>123</v>
      </c>
      <c r="C13" s="14">
        <v>71156289</v>
      </c>
      <c r="D13" s="15">
        <v>1627</v>
      </c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2"/>
      <c r="P13" s="5"/>
      <c r="Q13" s="12"/>
      <c r="R13" s="5"/>
      <c r="S13" s="8"/>
      <c r="T13" s="6"/>
    </row>
    <row r="14" spans="1:20" x14ac:dyDescent="0.25">
      <c r="A14" s="4">
        <v>560023</v>
      </c>
      <c r="B14" s="5" t="s">
        <v>18</v>
      </c>
      <c r="C14" s="131">
        <v>25564396.149999999</v>
      </c>
      <c r="D14" s="195">
        <v>237</v>
      </c>
      <c r="E14" s="12"/>
      <c r="F14" s="5"/>
      <c r="G14" s="12"/>
      <c r="H14" s="5"/>
      <c r="I14" s="12"/>
      <c r="J14" s="5"/>
      <c r="K14" s="12"/>
      <c r="L14" s="5"/>
      <c r="M14" s="12"/>
      <c r="N14" s="5"/>
      <c r="O14" s="12"/>
      <c r="P14" s="5"/>
      <c r="Q14" s="12"/>
      <c r="R14" s="5"/>
      <c r="S14" s="8"/>
      <c r="T14" s="6"/>
    </row>
    <row r="15" spans="1:20" x14ac:dyDescent="0.25">
      <c r="A15" s="4" t="s">
        <v>124</v>
      </c>
      <c r="B15" s="5" t="s">
        <v>125</v>
      </c>
      <c r="C15" s="12"/>
      <c r="D15" s="5"/>
      <c r="E15" s="12"/>
      <c r="F15" s="5"/>
      <c r="G15" s="12"/>
      <c r="H15" s="5"/>
      <c r="I15" s="12"/>
      <c r="J15" s="5"/>
      <c r="K15" s="12"/>
      <c r="L15" s="5"/>
      <c r="M15" s="12"/>
      <c r="N15" s="5"/>
      <c r="O15" s="14"/>
      <c r="P15" s="15"/>
      <c r="Q15" s="12"/>
      <c r="R15" s="5"/>
      <c r="S15" s="8"/>
      <c r="T15" s="6"/>
    </row>
    <row r="16" spans="1:20" x14ac:dyDescent="0.25">
      <c r="A16" s="4">
        <v>560255</v>
      </c>
      <c r="B16" s="5" t="s">
        <v>126</v>
      </c>
      <c r="C16" s="14"/>
      <c r="D16" s="15"/>
      <c r="E16" s="14"/>
      <c r="F16" s="15"/>
      <c r="G16" s="14"/>
      <c r="H16" s="15"/>
      <c r="I16" s="173">
        <v>1574139.08</v>
      </c>
      <c r="J16" s="174">
        <v>59</v>
      </c>
      <c r="K16" s="173">
        <v>1109856.08</v>
      </c>
      <c r="L16" s="174">
        <v>37</v>
      </c>
      <c r="M16" s="173">
        <v>1271775.96</v>
      </c>
      <c r="N16" s="174">
        <v>74</v>
      </c>
      <c r="O16" s="12"/>
      <c r="P16" s="5"/>
      <c r="Q16" s="12"/>
      <c r="R16" s="5"/>
      <c r="S16" s="8"/>
      <c r="T16" s="6"/>
    </row>
    <row r="17" spans="1:20" x14ac:dyDescent="0.25">
      <c r="A17" s="4">
        <v>560253</v>
      </c>
      <c r="B17" s="5" t="s">
        <v>127</v>
      </c>
      <c r="C17" s="12"/>
      <c r="D17" s="5"/>
      <c r="E17" s="12"/>
      <c r="F17" s="5"/>
      <c r="G17" s="12"/>
      <c r="H17" s="5"/>
      <c r="I17" s="12"/>
      <c r="J17" s="5"/>
      <c r="K17" s="12"/>
      <c r="L17" s="5"/>
      <c r="M17" s="12"/>
      <c r="N17" s="5"/>
      <c r="O17" s="12"/>
      <c r="P17" s="5"/>
      <c r="Q17" s="12"/>
      <c r="R17" s="5"/>
      <c r="S17" s="8"/>
      <c r="T17" s="6"/>
    </row>
    <row r="18" spans="1:20" x14ac:dyDescent="0.25">
      <c r="A18" s="4">
        <v>560261</v>
      </c>
      <c r="B18" s="5" t="s">
        <v>128</v>
      </c>
      <c r="C18" s="12"/>
      <c r="D18" s="5"/>
      <c r="E18" s="12"/>
      <c r="F18" s="5"/>
      <c r="G18" s="12"/>
      <c r="H18" s="5"/>
      <c r="I18" s="12"/>
      <c r="J18" s="5"/>
      <c r="K18" s="12"/>
      <c r="L18" s="5"/>
      <c r="M18" s="12"/>
      <c r="N18" s="5"/>
      <c r="O18" s="12"/>
      <c r="P18" s="5"/>
      <c r="Q18" s="12"/>
      <c r="R18" s="5"/>
      <c r="S18" s="8"/>
      <c r="T18" s="6"/>
    </row>
    <row r="19" spans="1:20" ht="30" x14ac:dyDescent="0.25">
      <c r="A19" s="4">
        <v>560014</v>
      </c>
      <c r="B19" s="5" t="s">
        <v>33</v>
      </c>
      <c r="C19" s="12">
        <v>4661694</v>
      </c>
      <c r="D19" s="5">
        <v>359</v>
      </c>
      <c r="E19" s="12"/>
      <c r="F19" s="5"/>
      <c r="G19" s="12"/>
      <c r="H19" s="5"/>
      <c r="I19" s="12"/>
      <c r="J19" s="5"/>
      <c r="K19" s="12"/>
      <c r="L19" s="5"/>
      <c r="M19" s="12"/>
      <c r="N19" s="5"/>
      <c r="O19" s="12"/>
      <c r="P19" s="5"/>
      <c r="Q19" s="12"/>
      <c r="R19" s="5"/>
      <c r="S19" s="8"/>
      <c r="T19" s="6"/>
    </row>
    <row r="20" spans="1:20" x14ac:dyDescent="0.25">
      <c r="A20" s="4">
        <v>560267</v>
      </c>
      <c r="B20" s="5" t="s">
        <v>13</v>
      </c>
      <c r="C20" s="173">
        <v>102297378.66</v>
      </c>
      <c r="D20" s="174">
        <v>6965</v>
      </c>
      <c r="E20" s="12"/>
      <c r="F20" s="5"/>
      <c r="G20" s="12"/>
      <c r="H20" s="5"/>
      <c r="I20" s="12"/>
      <c r="J20" s="5"/>
      <c r="K20" s="12"/>
      <c r="L20" s="5"/>
      <c r="M20" s="12"/>
      <c r="N20" s="5"/>
      <c r="O20" s="12"/>
      <c r="P20" s="5"/>
      <c r="Q20" s="131">
        <v>45004287.82</v>
      </c>
      <c r="R20" s="195">
        <v>877</v>
      </c>
      <c r="S20" s="8"/>
      <c r="T20" s="6"/>
    </row>
    <row r="21" spans="1:20" x14ac:dyDescent="0.25">
      <c r="A21" s="4">
        <v>560020</v>
      </c>
      <c r="B21" s="5" t="s">
        <v>445</v>
      </c>
      <c r="C21" s="131">
        <v>16949266.199999999</v>
      </c>
      <c r="D21" s="195">
        <v>896</v>
      </c>
      <c r="E21" s="12"/>
      <c r="F21" s="5"/>
      <c r="G21" s="12"/>
      <c r="H21" s="5"/>
      <c r="I21" s="12"/>
      <c r="J21" s="5"/>
      <c r="K21" s="12"/>
      <c r="L21" s="5"/>
      <c r="M21" s="12"/>
      <c r="N21" s="5"/>
      <c r="O21" s="12"/>
      <c r="P21" s="5"/>
      <c r="Q21" s="12"/>
      <c r="R21" s="5"/>
      <c r="S21" s="8"/>
      <c r="T21" s="6"/>
    </row>
    <row r="22" spans="1:20" ht="30" x14ac:dyDescent="0.25">
      <c r="A22" s="4">
        <v>560268</v>
      </c>
      <c r="B22" s="5" t="s">
        <v>19</v>
      </c>
      <c r="C22" s="131">
        <v>89990125.200000003</v>
      </c>
      <c r="D22" s="195">
        <v>4361</v>
      </c>
      <c r="E22" s="12"/>
      <c r="F22" s="5"/>
      <c r="G22" s="12"/>
      <c r="H22" s="5"/>
      <c r="I22" s="19">
        <v>3315718</v>
      </c>
      <c r="J22" s="20">
        <v>120</v>
      </c>
      <c r="K22" s="19">
        <v>1459768.8</v>
      </c>
      <c r="L22" s="20">
        <v>50</v>
      </c>
      <c r="M22" s="12"/>
      <c r="N22" s="5"/>
      <c r="O22" s="14"/>
      <c r="P22" s="15"/>
      <c r="Q22" s="131">
        <v>74274441.900000006</v>
      </c>
      <c r="R22" s="195">
        <v>1638</v>
      </c>
      <c r="S22" s="8"/>
      <c r="T22" s="6"/>
    </row>
    <row r="23" spans="1:20" x14ac:dyDescent="0.25">
      <c r="A23" s="4">
        <v>560024</v>
      </c>
      <c r="B23" s="5" t="s">
        <v>34</v>
      </c>
      <c r="C23" s="131">
        <v>74496092.200000003</v>
      </c>
      <c r="D23" s="195">
        <v>4029</v>
      </c>
      <c r="E23" s="12">
        <v>36903838.399999999</v>
      </c>
      <c r="F23" s="5">
        <v>916</v>
      </c>
      <c r="G23" s="12"/>
      <c r="H23" s="5"/>
      <c r="I23" s="12"/>
      <c r="J23" s="5"/>
      <c r="K23" s="12"/>
      <c r="L23" s="5"/>
      <c r="M23" s="12"/>
      <c r="N23" s="5"/>
      <c r="O23" s="14"/>
      <c r="P23" s="15"/>
      <c r="Q23" s="12"/>
      <c r="R23" s="5"/>
      <c r="S23" s="8"/>
      <c r="T23" s="6"/>
    </row>
    <row r="24" spans="1:20" x14ac:dyDescent="0.25">
      <c r="A24" s="4">
        <v>560265</v>
      </c>
      <c r="B24" s="5" t="s">
        <v>231</v>
      </c>
      <c r="C24" s="131">
        <v>75061914.75</v>
      </c>
      <c r="D24" s="195">
        <v>6433</v>
      </c>
      <c r="E24" s="12"/>
      <c r="F24" s="5"/>
      <c r="G24" s="12"/>
      <c r="H24" s="5"/>
      <c r="I24" s="12"/>
      <c r="J24" s="5"/>
      <c r="K24" s="12"/>
      <c r="L24" s="5"/>
      <c r="M24" s="12"/>
      <c r="N24" s="5"/>
      <c r="O24" s="12"/>
      <c r="P24" s="5"/>
      <c r="Q24" s="12"/>
      <c r="R24" s="5"/>
      <c r="S24" s="8"/>
      <c r="T24" s="6"/>
    </row>
    <row r="25" spans="1:20" x14ac:dyDescent="0.25">
      <c r="A25" s="4" t="s">
        <v>130</v>
      </c>
      <c r="B25" s="5" t="s">
        <v>131</v>
      </c>
      <c r="C25" s="12"/>
      <c r="D25" s="5"/>
      <c r="E25" s="12"/>
      <c r="F25" s="5"/>
      <c r="G25" s="12"/>
      <c r="H25" s="5"/>
      <c r="I25" s="12"/>
      <c r="J25" s="5"/>
      <c r="K25" s="12"/>
      <c r="L25" s="5"/>
      <c r="M25" s="12"/>
      <c r="N25" s="5"/>
      <c r="O25" s="12"/>
      <c r="P25" s="5"/>
      <c r="Q25" s="12"/>
      <c r="R25" s="5"/>
      <c r="S25" s="8"/>
      <c r="T25" s="6"/>
    </row>
    <row r="26" spans="1:20" x14ac:dyDescent="0.25">
      <c r="A26" s="4">
        <v>560033</v>
      </c>
      <c r="B26" s="5" t="s">
        <v>35</v>
      </c>
      <c r="C26" s="131">
        <v>16469170.33</v>
      </c>
      <c r="D26" s="195">
        <v>1551</v>
      </c>
      <c r="E26" s="12"/>
      <c r="F26" s="5"/>
      <c r="G26" s="12"/>
      <c r="H26" s="5"/>
      <c r="I26" s="12"/>
      <c r="J26" s="5"/>
      <c r="K26" s="12"/>
      <c r="L26" s="5"/>
      <c r="M26" s="12"/>
      <c r="N26" s="5"/>
      <c r="O26" s="12"/>
      <c r="P26" s="5"/>
      <c r="Q26" s="12"/>
      <c r="R26" s="5"/>
      <c r="S26" s="8"/>
      <c r="T26" s="6"/>
    </row>
    <row r="27" spans="1:20" x14ac:dyDescent="0.25">
      <c r="A27" s="120">
        <v>560325</v>
      </c>
      <c r="B27" s="5" t="s">
        <v>388</v>
      </c>
      <c r="C27" s="131">
        <v>65959056.240000002</v>
      </c>
      <c r="D27" s="195">
        <v>4665</v>
      </c>
      <c r="E27" s="12"/>
      <c r="F27" s="5"/>
      <c r="G27" s="12"/>
      <c r="H27" s="5"/>
      <c r="I27" s="12"/>
      <c r="J27" s="5"/>
      <c r="K27" s="12"/>
      <c r="L27" s="5"/>
      <c r="M27" s="12"/>
      <c r="N27" s="5"/>
      <c r="O27" s="14"/>
      <c r="P27" s="15"/>
      <c r="Q27" s="12"/>
      <c r="R27" s="5"/>
      <c r="S27" s="8"/>
      <c r="T27" s="6"/>
    </row>
    <row r="28" spans="1:20" x14ac:dyDescent="0.25">
      <c r="A28" s="4">
        <v>560035</v>
      </c>
      <c r="B28" s="5" t="s">
        <v>36</v>
      </c>
      <c r="C28" s="173">
        <v>41731523.039999999</v>
      </c>
      <c r="D28" s="174">
        <v>2450</v>
      </c>
      <c r="E28" s="12"/>
      <c r="F28" s="5"/>
      <c r="G28" s="12"/>
      <c r="H28" s="5"/>
      <c r="I28" s="12"/>
      <c r="J28" s="5"/>
      <c r="K28" s="12"/>
      <c r="L28" s="5"/>
      <c r="M28" s="12"/>
      <c r="N28" s="5"/>
      <c r="O28" s="12"/>
      <c r="P28" s="5"/>
      <c r="Q28" s="12"/>
      <c r="R28" s="5"/>
      <c r="S28" s="8"/>
      <c r="T28" s="6"/>
    </row>
    <row r="29" spans="1:20" x14ac:dyDescent="0.25">
      <c r="A29" s="4" t="s">
        <v>132</v>
      </c>
      <c r="B29" s="5" t="s">
        <v>133</v>
      </c>
      <c r="C29" s="12"/>
      <c r="D29" s="5"/>
      <c r="E29" s="12"/>
      <c r="F29" s="5"/>
      <c r="G29" s="12"/>
      <c r="H29" s="5"/>
      <c r="I29" s="12"/>
      <c r="J29" s="5"/>
      <c r="K29" s="12"/>
      <c r="L29" s="5"/>
      <c r="M29" s="12"/>
      <c r="N29" s="5"/>
      <c r="O29" s="12"/>
      <c r="P29" s="5"/>
      <c r="Q29" s="12"/>
      <c r="R29" s="5"/>
      <c r="S29" s="8"/>
      <c r="T29" s="6"/>
    </row>
    <row r="30" spans="1:20" x14ac:dyDescent="0.25">
      <c r="A30" s="4" t="s">
        <v>134</v>
      </c>
      <c r="B30" s="5" t="s">
        <v>135</v>
      </c>
      <c r="C30" s="12"/>
      <c r="D30" s="5"/>
      <c r="E30" s="12"/>
      <c r="F30" s="5"/>
      <c r="G30" s="12"/>
      <c r="H30" s="5"/>
      <c r="I30" s="12"/>
      <c r="J30" s="5"/>
      <c r="K30" s="12"/>
      <c r="L30" s="5"/>
      <c r="M30" s="12"/>
      <c r="N30" s="5"/>
      <c r="O30" s="12"/>
      <c r="P30" s="5"/>
      <c r="Q30" s="12"/>
      <c r="R30" s="5"/>
      <c r="S30" s="8"/>
      <c r="T30" s="6"/>
    </row>
    <row r="31" spans="1:20" x14ac:dyDescent="0.25">
      <c r="A31" s="4" t="s">
        <v>136</v>
      </c>
      <c r="B31" s="5" t="s">
        <v>137</v>
      </c>
      <c r="C31" s="12"/>
      <c r="D31" s="5"/>
      <c r="E31" s="12"/>
      <c r="F31" s="5"/>
      <c r="G31" s="12"/>
      <c r="H31" s="5"/>
      <c r="I31" s="12"/>
      <c r="J31" s="5"/>
      <c r="K31" s="12"/>
      <c r="L31" s="5"/>
      <c r="M31" s="12"/>
      <c r="N31" s="5"/>
      <c r="O31" s="12"/>
      <c r="P31" s="5"/>
      <c r="Q31" s="12"/>
      <c r="R31" s="5"/>
      <c r="S31" s="8"/>
      <c r="T31" s="6"/>
    </row>
    <row r="32" spans="1:20" x14ac:dyDescent="0.25">
      <c r="A32" s="4">
        <v>560206</v>
      </c>
      <c r="B32" s="5" t="s">
        <v>14</v>
      </c>
      <c r="C32" s="131">
        <v>34439997.68</v>
      </c>
      <c r="D32" s="195">
        <v>2717</v>
      </c>
      <c r="E32" s="12"/>
      <c r="F32" s="5"/>
      <c r="G32" s="12"/>
      <c r="H32" s="5"/>
      <c r="I32" s="12"/>
      <c r="J32" s="5"/>
      <c r="K32" s="12"/>
      <c r="L32" s="5"/>
      <c r="M32" s="12"/>
      <c r="N32" s="5"/>
      <c r="O32" s="14"/>
      <c r="P32" s="15"/>
      <c r="Q32" s="131">
        <v>212334.98</v>
      </c>
      <c r="R32" s="195">
        <v>10</v>
      </c>
      <c r="S32" s="132">
        <v>15279292.210000001</v>
      </c>
      <c r="T32" s="202">
        <v>165</v>
      </c>
    </row>
    <row r="33" spans="1:20" x14ac:dyDescent="0.25">
      <c r="A33" s="4">
        <v>560041</v>
      </c>
      <c r="B33" s="5" t="s">
        <v>232</v>
      </c>
      <c r="C33" s="131">
        <v>16709490.439999999</v>
      </c>
      <c r="D33" s="195">
        <v>1006</v>
      </c>
      <c r="E33" s="12"/>
      <c r="F33" s="5"/>
      <c r="G33" s="12"/>
      <c r="H33" s="5"/>
      <c r="I33" s="12"/>
      <c r="J33" s="5"/>
      <c r="K33" s="12"/>
      <c r="L33" s="5"/>
      <c r="M33" s="12"/>
      <c r="N33" s="5"/>
      <c r="O33" s="12"/>
      <c r="P33" s="5"/>
      <c r="Q33" s="12"/>
      <c r="R33" s="5"/>
      <c r="S33" s="8"/>
      <c r="T33" s="6"/>
    </row>
    <row r="34" spans="1:20" x14ac:dyDescent="0.25">
      <c r="A34" s="4" t="s">
        <v>138</v>
      </c>
      <c r="B34" s="5" t="s">
        <v>139</v>
      </c>
      <c r="C34" s="12"/>
      <c r="D34" s="5"/>
      <c r="E34" s="12"/>
      <c r="F34" s="5"/>
      <c r="G34" s="12"/>
      <c r="H34" s="5"/>
      <c r="I34" s="12"/>
      <c r="J34" s="5"/>
      <c r="K34" s="12"/>
      <c r="L34" s="5"/>
      <c r="M34" s="12"/>
      <c r="N34" s="5"/>
      <c r="O34" s="12"/>
      <c r="P34" s="5"/>
      <c r="Q34" s="12"/>
      <c r="R34" s="5"/>
      <c r="S34" s="8"/>
      <c r="T34" s="6"/>
    </row>
    <row r="35" spans="1:20" x14ac:dyDescent="0.25">
      <c r="A35" s="4">
        <v>560043</v>
      </c>
      <c r="B35" s="5" t="s">
        <v>233</v>
      </c>
      <c r="C35" s="131">
        <v>16423045.18</v>
      </c>
      <c r="D35" s="195">
        <v>1225</v>
      </c>
      <c r="E35" s="12"/>
      <c r="F35" s="5"/>
      <c r="G35" s="12"/>
      <c r="H35" s="5"/>
      <c r="I35" s="12"/>
      <c r="J35" s="5"/>
      <c r="K35" s="12"/>
      <c r="L35" s="5"/>
      <c r="M35" s="12"/>
      <c r="N35" s="5"/>
      <c r="O35" s="12"/>
      <c r="P35" s="5"/>
      <c r="Q35" s="12"/>
      <c r="R35" s="5"/>
      <c r="S35" s="8"/>
      <c r="T35" s="6"/>
    </row>
    <row r="36" spans="1:20" ht="30" x14ac:dyDescent="0.25">
      <c r="A36" s="4">
        <v>560214</v>
      </c>
      <c r="B36" s="5" t="s">
        <v>433</v>
      </c>
      <c r="C36" s="173">
        <v>71139252.719999999</v>
      </c>
      <c r="D36" s="174">
        <v>4993</v>
      </c>
      <c r="E36" s="12">
        <v>6236883.9500000002</v>
      </c>
      <c r="F36" s="5">
        <v>255</v>
      </c>
      <c r="G36" s="12"/>
      <c r="H36" s="5"/>
      <c r="I36" s="12"/>
      <c r="J36" s="5"/>
      <c r="K36" s="12"/>
      <c r="L36" s="5"/>
      <c r="M36" s="12"/>
      <c r="N36" s="5"/>
      <c r="O36" s="14"/>
      <c r="P36" s="15"/>
      <c r="Q36" s="131">
        <v>61041200.299999997</v>
      </c>
      <c r="R36" s="195">
        <v>781</v>
      </c>
      <c r="S36" s="8"/>
      <c r="T36" s="6"/>
    </row>
    <row r="37" spans="1:20" x14ac:dyDescent="0.25">
      <c r="A37" s="4">
        <v>560275</v>
      </c>
      <c r="B37" s="5" t="s">
        <v>12</v>
      </c>
      <c r="C37" s="131">
        <v>35637315.600000001</v>
      </c>
      <c r="D37" s="195">
        <v>2659</v>
      </c>
      <c r="E37" s="12"/>
      <c r="F37" s="5"/>
      <c r="G37" s="12"/>
      <c r="H37" s="5"/>
      <c r="I37" s="12"/>
      <c r="J37" s="5"/>
      <c r="K37" s="12"/>
      <c r="L37" s="5"/>
      <c r="M37" s="12"/>
      <c r="N37" s="5"/>
      <c r="O37" s="12"/>
      <c r="P37" s="5"/>
      <c r="Q37" s="131">
        <v>36959983.119999997</v>
      </c>
      <c r="R37" s="195">
        <v>792</v>
      </c>
      <c r="S37" s="132">
        <v>6789880.96</v>
      </c>
      <c r="T37" s="202">
        <v>68</v>
      </c>
    </row>
    <row r="38" spans="1:20" x14ac:dyDescent="0.25">
      <c r="A38" s="4" t="s">
        <v>140</v>
      </c>
      <c r="B38" s="5" t="s">
        <v>141</v>
      </c>
      <c r="C38" s="12"/>
      <c r="D38" s="5"/>
      <c r="E38" s="12"/>
      <c r="F38" s="5"/>
      <c r="G38" s="12"/>
      <c r="H38" s="5"/>
      <c r="I38" s="12"/>
      <c r="J38" s="5"/>
      <c r="K38" s="12"/>
      <c r="L38" s="5"/>
      <c r="M38" s="12"/>
      <c r="N38" s="5"/>
      <c r="O38" s="12"/>
      <c r="P38" s="5"/>
      <c r="Q38" s="12"/>
      <c r="R38" s="5"/>
      <c r="S38" s="8"/>
      <c r="T38" s="6"/>
    </row>
    <row r="39" spans="1:20" x14ac:dyDescent="0.25">
      <c r="A39" s="4">
        <v>560269</v>
      </c>
      <c r="B39" s="5" t="s">
        <v>20</v>
      </c>
      <c r="C39" s="12">
        <v>20687319</v>
      </c>
      <c r="D39" s="5">
        <v>1523</v>
      </c>
      <c r="E39" s="12"/>
      <c r="F39" s="5"/>
      <c r="G39" s="12"/>
      <c r="H39" s="5"/>
      <c r="I39" s="12"/>
      <c r="J39" s="5"/>
      <c r="K39" s="12"/>
      <c r="L39" s="5"/>
      <c r="M39" s="12"/>
      <c r="N39" s="5"/>
      <c r="O39" s="12"/>
      <c r="P39" s="5"/>
      <c r="Q39" s="12"/>
      <c r="R39" s="5"/>
      <c r="S39" s="8"/>
      <c r="T39" s="6"/>
    </row>
    <row r="40" spans="1:20" x14ac:dyDescent="0.25">
      <c r="A40" s="4">
        <v>560053</v>
      </c>
      <c r="B40" s="5" t="s">
        <v>39</v>
      </c>
      <c r="C40" s="131">
        <v>8060842.3499999996</v>
      </c>
      <c r="D40" s="195">
        <v>570</v>
      </c>
      <c r="E40" s="12"/>
      <c r="F40" s="5"/>
      <c r="G40" s="12"/>
      <c r="H40" s="5"/>
      <c r="I40" s="12"/>
      <c r="J40" s="5"/>
      <c r="K40" s="12"/>
      <c r="L40" s="5"/>
      <c r="M40" s="12"/>
      <c r="N40" s="5"/>
      <c r="O40" s="12"/>
      <c r="P40" s="5"/>
      <c r="Q40" s="12"/>
      <c r="R40" s="5"/>
      <c r="S40" s="8"/>
      <c r="T40" s="6"/>
    </row>
    <row r="41" spans="1:20" x14ac:dyDescent="0.25">
      <c r="A41" s="4">
        <v>560055</v>
      </c>
      <c r="B41" s="5" t="s">
        <v>40</v>
      </c>
      <c r="C41" s="131">
        <v>6417801.0599999996</v>
      </c>
      <c r="D41" s="195">
        <v>478</v>
      </c>
      <c r="E41" s="12"/>
      <c r="F41" s="5"/>
      <c r="G41" s="12"/>
      <c r="H41" s="5"/>
      <c r="I41" s="12"/>
      <c r="J41" s="5"/>
      <c r="K41" s="12"/>
      <c r="L41" s="5"/>
      <c r="M41" s="12"/>
      <c r="N41" s="5"/>
      <c r="O41" s="12"/>
      <c r="P41" s="5"/>
      <c r="Q41" s="12"/>
      <c r="R41" s="5"/>
      <c r="S41" s="8"/>
      <c r="T41" s="6"/>
    </row>
    <row r="42" spans="1:20" x14ac:dyDescent="0.25">
      <c r="A42" s="4">
        <v>560056</v>
      </c>
      <c r="B42" s="5" t="s">
        <v>41</v>
      </c>
      <c r="C42" s="131">
        <v>9051282.1500000004</v>
      </c>
      <c r="D42" s="195">
        <v>646</v>
      </c>
      <c r="E42" s="12"/>
      <c r="F42" s="5"/>
      <c r="G42" s="12"/>
      <c r="H42" s="5"/>
      <c r="I42" s="12"/>
      <c r="J42" s="5"/>
      <c r="K42" s="12"/>
      <c r="L42" s="5"/>
      <c r="M42" s="12"/>
      <c r="N42" s="5"/>
      <c r="O42" s="12"/>
      <c r="P42" s="5"/>
      <c r="Q42" s="12"/>
      <c r="R42" s="5"/>
      <c r="S42" s="8"/>
      <c r="T42" s="6"/>
    </row>
    <row r="43" spans="1:20" x14ac:dyDescent="0.25">
      <c r="A43" s="4">
        <v>560057</v>
      </c>
      <c r="B43" s="5" t="s">
        <v>42</v>
      </c>
      <c r="C43" s="131">
        <v>6260004.0499999998</v>
      </c>
      <c r="D43" s="195">
        <v>464</v>
      </c>
      <c r="E43" s="12"/>
      <c r="F43" s="5"/>
      <c r="G43" s="12"/>
      <c r="H43" s="5"/>
      <c r="I43" s="12"/>
      <c r="J43" s="5"/>
      <c r="K43" s="12"/>
      <c r="L43" s="5"/>
      <c r="M43" s="12"/>
      <c r="N43" s="5"/>
      <c r="O43" s="12"/>
      <c r="P43" s="5"/>
      <c r="Q43" s="12"/>
      <c r="R43" s="5"/>
      <c r="S43" s="8"/>
      <c r="T43" s="6"/>
    </row>
    <row r="44" spans="1:20" ht="30" x14ac:dyDescent="0.25">
      <c r="A44" s="4">
        <v>560270</v>
      </c>
      <c r="B44" s="5" t="s">
        <v>21</v>
      </c>
      <c r="C44" s="131">
        <v>31554783.309999999</v>
      </c>
      <c r="D44" s="195">
        <v>2474</v>
      </c>
      <c r="E44" s="12"/>
      <c r="F44" s="5"/>
      <c r="G44" s="12"/>
      <c r="H44" s="5"/>
      <c r="I44" s="12"/>
      <c r="J44" s="5"/>
      <c r="K44" s="12"/>
      <c r="L44" s="5"/>
      <c r="M44" s="12"/>
      <c r="N44" s="5"/>
      <c r="O44" s="12"/>
      <c r="P44" s="5"/>
      <c r="Q44" s="131"/>
      <c r="R44" s="195"/>
      <c r="S44" s="8"/>
      <c r="T44" s="6"/>
    </row>
    <row r="45" spans="1:20" x14ac:dyDescent="0.25">
      <c r="A45" s="4">
        <v>560058</v>
      </c>
      <c r="B45" s="5" t="s">
        <v>43</v>
      </c>
      <c r="C45" s="131">
        <v>26803567.68</v>
      </c>
      <c r="D45" s="195">
        <v>2049</v>
      </c>
      <c r="E45" s="12"/>
      <c r="F45" s="5"/>
      <c r="G45" s="12"/>
      <c r="H45" s="5"/>
      <c r="I45" s="12"/>
      <c r="J45" s="5"/>
      <c r="K45" s="12"/>
      <c r="L45" s="5"/>
      <c r="M45" s="12"/>
      <c r="N45" s="5"/>
      <c r="O45" s="12"/>
      <c r="P45" s="5"/>
      <c r="Q45" s="12"/>
      <c r="R45" s="5"/>
      <c r="S45" s="8"/>
      <c r="T45" s="6"/>
    </row>
    <row r="46" spans="1:20" x14ac:dyDescent="0.25">
      <c r="A46" s="4">
        <v>560059</v>
      </c>
      <c r="B46" s="5" t="s">
        <v>44</v>
      </c>
      <c r="C46" s="131">
        <v>6564625.1799999997</v>
      </c>
      <c r="D46" s="195">
        <v>521</v>
      </c>
      <c r="E46" s="12"/>
      <c r="F46" s="5"/>
      <c r="G46" s="12"/>
      <c r="H46" s="5"/>
      <c r="I46" s="12"/>
      <c r="J46" s="5"/>
      <c r="K46" s="12"/>
      <c r="L46" s="5"/>
      <c r="M46" s="12"/>
      <c r="N46" s="5"/>
      <c r="O46" s="12"/>
      <c r="P46" s="5"/>
      <c r="Q46" s="12"/>
      <c r="R46" s="5"/>
      <c r="S46" s="8"/>
      <c r="T46" s="6"/>
    </row>
    <row r="47" spans="1:20" x14ac:dyDescent="0.25">
      <c r="A47" s="4">
        <v>560061</v>
      </c>
      <c r="B47" s="5" t="s">
        <v>45</v>
      </c>
      <c r="C47" s="131">
        <v>11971603.91</v>
      </c>
      <c r="D47" s="195">
        <v>896</v>
      </c>
      <c r="E47" s="12"/>
      <c r="F47" s="5"/>
      <c r="G47" s="12"/>
      <c r="H47" s="5"/>
      <c r="I47" s="12"/>
      <c r="J47" s="5"/>
      <c r="K47" s="12"/>
      <c r="L47" s="5"/>
      <c r="M47" s="12"/>
      <c r="N47" s="5"/>
      <c r="O47" s="12"/>
      <c r="P47" s="5"/>
      <c r="Q47" s="12"/>
      <c r="R47" s="5"/>
      <c r="S47" s="8"/>
      <c r="T47" s="6"/>
    </row>
    <row r="48" spans="1:20" x14ac:dyDescent="0.25">
      <c r="A48" s="4">
        <v>560062</v>
      </c>
      <c r="B48" s="5" t="s">
        <v>46</v>
      </c>
      <c r="C48" s="131">
        <v>5373273.8499999996</v>
      </c>
      <c r="D48" s="195">
        <v>370</v>
      </c>
      <c r="E48" s="12"/>
      <c r="F48" s="5"/>
      <c r="G48" s="12"/>
      <c r="H48" s="5"/>
      <c r="I48" s="12"/>
      <c r="J48" s="5"/>
      <c r="K48" s="12"/>
      <c r="L48" s="5"/>
      <c r="M48" s="12"/>
      <c r="N48" s="5"/>
      <c r="O48" s="12"/>
      <c r="P48" s="5"/>
      <c r="Q48" s="12"/>
      <c r="R48" s="5"/>
      <c r="S48" s="8"/>
      <c r="T48" s="6"/>
    </row>
    <row r="49" spans="1:20" x14ac:dyDescent="0.25">
      <c r="A49" s="4">
        <v>560064</v>
      </c>
      <c r="B49" s="5" t="s">
        <v>8</v>
      </c>
      <c r="C49" s="131">
        <v>21675464.68</v>
      </c>
      <c r="D49" s="195">
        <v>1603</v>
      </c>
      <c r="E49" s="12"/>
      <c r="F49" s="5"/>
      <c r="G49" s="12"/>
      <c r="H49" s="5"/>
      <c r="I49" s="12"/>
      <c r="J49" s="5"/>
      <c r="K49" s="12"/>
      <c r="L49" s="5"/>
      <c r="M49" s="12"/>
      <c r="N49" s="5"/>
      <c r="O49" s="12"/>
      <c r="P49" s="5"/>
      <c r="Q49" s="131">
        <v>875987.68</v>
      </c>
      <c r="R49" s="195">
        <v>68</v>
      </c>
      <c r="S49" s="8"/>
      <c r="T49" s="6"/>
    </row>
    <row r="50" spans="1:20" x14ac:dyDescent="0.25">
      <c r="A50" s="4" t="s">
        <v>142</v>
      </c>
      <c r="B50" s="5" t="s">
        <v>143</v>
      </c>
      <c r="C50" s="12"/>
      <c r="D50" s="5"/>
      <c r="E50" s="12"/>
      <c r="F50" s="5"/>
      <c r="G50" s="12"/>
      <c r="H50" s="5"/>
      <c r="I50" s="12"/>
      <c r="J50" s="5"/>
      <c r="K50" s="12"/>
      <c r="L50" s="5"/>
      <c r="M50" s="12"/>
      <c r="N50" s="5"/>
      <c r="O50" s="12"/>
      <c r="P50" s="5"/>
      <c r="Q50" s="12"/>
      <c r="R50" s="5"/>
      <c r="S50" s="8"/>
      <c r="T50" s="6"/>
    </row>
    <row r="51" spans="1:20" x14ac:dyDescent="0.25">
      <c r="A51" s="4">
        <v>560065</v>
      </c>
      <c r="B51" s="5" t="s">
        <v>47</v>
      </c>
      <c r="C51" s="12">
        <v>7050871</v>
      </c>
      <c r="D51" s="5">
        <v>528</v>
      </c>
      <c r="E51" s="12"/>
      <c r="F51" s="5"/>
      <c r="G51" s="12"/>
      <c r="H51" s="5"/>
      <c r="I51" s="12"/>
      <c r="J51" s="5"/>
      <c r="K51" s="12"/>
      <c r="L51" s="5"/>
      <c r="M51" s="12"/>
      <c r="N51" s="5"/>
      <c r="O51" s="12"/>
      <c r="P51" s="5"/>
      <c r="Q51" s="12"/>
      <c r="R51" s="5"/>
      <c r="S51" s="8"/>
      <c r="T51" s="6"/>
    </row>
    <row r="52" spans="1:20" x14ac:dyDescent="0.25">
      <c r="A52" s="4">
        <v>560067</v>
      </c>
      <c r="B52" s="5" t="s">
        <v>4</v>
      </c>
      <c r="C52" s="12">
        <v>18284429</v>
      </c>
      <c r="D52" s="5">
        <v>1354</v>
      </c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31">
        <v>870577.26</v>
      </c>
      <c r="R52" s="195">
        <v>44</v>
      </c>
      <c r="S52" s="8"/>
      <c r="T52" s="6"/>
    </row>
    <row r="53" spans="1:20" x14ac:dyDescent="0.25">
      <c r="A53" s="4">
        <v>560068</v>
      </c>
      <c r="B53" s="5" t="s">
        <v>7</v>
      </c>
      <c r="C53" s="131">
        <v>16198518.65</v>
      </c>
      <c r="D53" s="195">
        <v>1124</v>
      </c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131">
        <v>1883910.37</v>
      </c>
      <c r="R53" s="195">
        <v>107</v>
      </c>
      <c r="S53" s="8"/>
      <c r="T53" s="6"/>
    </row>
    <row r="54" spans="1:20" x14ac:dyDescent="0.25">
      <c r="A54" s="4">
        <v>560069</v>
      </c>
      <c r="B54" s="5" t="s">
        <v>10</v>
      </c>
      <c r="C54" s="131">
        <v>10876869.970000001</v>
      </c>
      <c r="D54" s="195">
        <v>738</v>
      </c>
      <c r="E54" s="12"/>
      <c r="F54" s="5"/>
      <c r="G54" s="12"/>
      <c r="H54" s="5"/>
      <c r="I54" s="12"/>
      <c r="J54" s="5"/>
      <c r="K54" s="12"/>
      <c r="L54" s="5"/>
      <c r="M54" s="12"/>
      <c r="N54" s="5"/>
      <c r="O54" s="12"/>
      <c r="P54" s="5"/>
      <c r="Q54" s="131">
        <v>1186503.6299999999</v>
      </c>
      <c r="R54" s="195">
        <v>166</v>
      </c>
      <c r="S54" s="8"/>
      <c r="T54" s="6"/>
    </row>
    <row r="55" spans="1:20" x14ac:dyDescent="0.25">
      <c r="A55" s="4">
        <v>560070</v>
      </c>
      <c r="B55" s="5" t="s">
        <v>24</v>
      </c>
      <c r="C55" s="131">
        <v>41736479.399999999</v>
      </c>
      <c r="D55" s="195">
        <v>3149</v>
      </c>
      <c r="E55" s="12"/>
      <c r="F55" s="5"/>
      <c r="G55" s="12"/>
      <c r="H55" s="5"/>
      <c r="I55" s="12"/>
      <c r="J55" s="5"/>
      <c r="K55" s="12"/>
      <c r="L55" s="5"/>
      <c r="M55" s="12"/>
      <c r="N55" s="5"/>
      <c r="O55" s="12"/>
      <c r="P55" s="5"/>
      <c r="Q55" s="131">
        <v>49758490.159999996</v>
      </c>
      <c r="R55" s="195">
        <v>1423</v>
      </c>
      <c r="S55" s="8"/>
      <c r="T55" s="6"/>
    </row>
    <row r="56" spans="1:20" x14ac:dyDescent="0.25">
      <c r="A56" s="4">
        <v>560071</v>
      </c>
      <c r="B56" s="5" t="s">
        <v>6</v>
      </c>
      <c r="C56" s="131">
        <v>11191976.789999999</v>
      </c>
      <c r="D56" s="195">
        <v>832</v>
      </c>
      <c r="E56" s="12"/>
      <c r="F56" s="5"/>
      <c r="G56" s="12"/>
      <c r="H56" s="5"/>
      <c r="I56" s="12"/>
      <c r="J56" s="5"/>
      <c r="K56" s="12"/>
      <c r="L56" s="5"/>
      <c r="M56" s="12"/>
      <c r="N56" s="5"/>
      <c r="O56" s="12"/>
      <c r="P56" s="5"/>
      <c r="Q56" s="12"/>
      <c r="R56" s="5"/>
      <c r="S56" s="8"/>
      <c r="T56" s="6"/>
    </row>
    <row r="57" spans="1:20" x14ac:dyDescent="0.25">
      <c r="A57" s="4">
        <v>560072</v>
      </c>
      <c r="B57" s="5" t="s">
        <v>48</v>
      </c>
      <c r="C57" s="131">
        <v>13844200.109999999</v>
      </c>
      <c r="D57" s="195">
        <v>1001</v>
      </c>
      <c r="E57" s="12"/>
      <c r="F57" s="5"/>
      <c r="G57" s="12"/>
      <c r="H57" s="5"/>
      <c r="I57" s="12"/>
      <c r="J57" s="5"/>
      <c r="K57" s="12"/>
      <c r="L57" s="5"/>
      <c r="M57" s="12"/>
      <c r="N57" s="5"/>
      <c r="O57" s="12"/>
      <c r="P57" s="5"/>
      <c r="Q57" s="12"/>
      <c r="R57" s="5"/>
      <c r="S57" s="8"/>
      <c r="T57" s="6"/>
    </row>
    <row r="58" spans="1:20" x14ac:dyDescent="0.25">
      <c r="A58" s="4">
        <v>560074</v>
      </c>
      <c r="B58" s="5" t="s">
        <v>49</v>
      </c>
      <c r="C58" s="131">
        <v>11177224.939999999</v>
      </c>
      <c r="D58" s="195">
        <v>824</v>
      </c>
      <c r="E58" s="12"/>
      <c r="F58" s="5"/>
      <c r="G58" s="12"/>
      <c r="H58" s="5"/>
      <c r="I58" s="12"/>
      <c r="J58" s="5"/>
      <c r="K58" s="12"/>
      <c r="L58" s="5"/>
      <c r="M58" s="12"/>
      <c r="N58" s="5"/>
      <c r="O58" s="12"/>
      <c r="P58" s="5"/>
      <c r="Q58" s="12"/>
      <c r="R58" s="5"/>
      <c r="S58" s="8"/>
      <c r="T58" s="6"/>
    </row>
    <row r="59" spans="1:20" x14ac:dyDescent="0.25">
      <c r="A59" s="4">
        <v>560075</v>
      </c>
      <c r="B59" s="5" t="s">
        <v>5</v>
      </c>
      <c r="C59" s="131">
        <v>18424832.960000001</v>
      </c>
      <c r="D59" s="195">
        <v>1388</v>
      </c>
      <c r="E59" s="12"/>
      <c r="F59" s="5"/>
      <c r="G59" s="12"/>
      <c r="H59" s="5"/>
      <c r="I59" s="12"/>
      <c r="J59" s="5"/>
      <c r="K59" s="12"/>
      <c r="L59" s="5"/>
      <c r="M59" s="12"/>
      <c r="N59" s="5"/>
      <c r="O59" s="12"/>
      <c r="P59" s="5"/>
      <c r="Q59" s="131">
        <v>227774.22</v>
      </c>
      <c r="R59" s="195">
        <v>22</v>
      </c>
      <c r="S59" s="8"/>
      <c r="T59" s="6"/>
    </row>
    <row r="60" spans="1:20" x14ac:dyDescent="0.25">
      <c r="A60" s="4">
        <v>560077</v>
      </c>
      <c r="B60" s="5" t="s">
        <v>50</v>
      </c>
      <c r="C60" s="12">
        <v>6472088</v>
      </c>
      <c r="D60" s="5">
        <v>475</v>
      </c>
      <c r="E60" s="12"/>
      <c r="F60" s="5"/>
      <c r="G60" s="12"/>
      <c r="H60" s="5"/>
      <c r="I60" s="12"/>
      <c r="J60" s="5"/>
      <c r="K60" s="12"/>
      <c r="L60" s="5"/>
      <c r="M60" s="12"/>
      <c r="N60" s="5"/>
      <c r="O60" s="12"/>
      <c r="P60" s="5"/>
      <c r="Q60" s="12"/>
      <c r="R60" s="5"/>
      <c r="S60" s="8"/>
      <c r="T60" s="6"/>
    </row>
    <row r="61" spans="1:20" x14ac:dyDescent="0.25">
      <c r="A61" s="4">
        <v>560271</v>
      </c>
      <c r="B61" s="5" t="s">
        <v>15</v>
      </c>
      <c r="C61" s="131">
        <v>37579616.799999997</v>
      </c>
      <c r="D61" s="195">
        <v>2691</v>
      </c>
      <c r="E61" s="12"/>
      <c r="F61" s="5"/>
      <c r="G61" s="12"/>
      <c r="H61" s="5"/>
      <c r="I61" s="12"/>
      <c r="J61" s="5"/>
      <c r="K61" s="12"/>
      <c r="L61" s="5"/>
      <c r="M61" s="12"/>
      <c r="N61" s="5"/>
      <c r="O61" s="12"/>
      <c r="P61" s="5"/>
      <c r="Q61" s="131">
        <v>8373701.6900000004</v>
      </c>
      <c r="R61" s="195">
        <v>401</v>
      </c>
      <c r="S61" s="8"/>
      <c r="T61" s="6"/>
    </row>
    <row r="62" spans="1:20" x14ac:dyDescent="0.25">
      <c r="A62" s="4">
        <v>560272</v>
      </c>
      <c r="B62" s="5" t="s">
        <v>11</v>
      </c>
      <c r="C62" s="131">
        <v>34010391.380000003</v>
      </c>
      <c r="D62" s="195">
        <v>2610</v>
      </c>
      <c r="E62" s="12"/>
      <c r="F62" s="5"/>
      <c r="G62" s="12"/>
      <c r="H62" s="5"/>
      <c r="I62" s="12"/>
      <c r="J62" s="5"/>
      <c r="K62" s="12"/>
      <c r="L62" s="5"/>
      <c r="M62" s="12"/>
      <c r="N62" s="5"/>
      <c r="O62" s="12"/>
      <c r="P62" s="5"/>
      <c r="Q62" s="131">
        <v>6703699.96</v>
      </c>
      <c r="R62" s="195">
        <v>226</v>
      </c>
      <c r="S62" s="8"/>
      <c r="T62" s="6"/>
    </row>
    <row r="63" spans="1:20" x14ac:dyDescent="0.25">
      <c r="A63" s="4">
        <v>560080</v>
      </c>
      <c r="B63" s="5" t="s">
        <v>51</v>
      </c>
      <c r="C63" s="131">
        <v>10680810.140000001</v>
      </c>
      <c r="D63" s="195">
        <v>791</v>
      </c>
      <c r="E63" s="12"/>
      <c r="F63" s="5"/>
      <c r="G63" s="12"/>
      <c r="H63" s="5"/>
      <c r="I63" s="12"/>
      <c r="J63" s="5"/>
      <c r="K63" s="12"/>
      <c r="L63" s="5"/>
      <c r="M63" s="12"/>
      <c r="N63" s="5"/>
      <c r="O63" s="12"/>
      <c r="P63" s="5"/>
      <c r="Q63" s="12"/>
      <c r="R63" s="5"/>
      <c r="S63" s="8"/>
      <c r="T63" s="6"/>
    </row>
    <row r="64" spans="1:20" x14ac:dyDescent="0.25">
      <c r="A64" s="4">
        <v>560081</v>
      </c>
      <c r="B64" s="5" t="s">
        <v>52</v>
      </c>
      <c r="C64" s="131">
        <v>13145479.15</v>
      </c>
      <c r="D64" s="195">
        <v>991</v>
      </c>
      <c r="E64" s="12"/>
      <c r="F64" s="5"/>
      <c r="G64" s="12"/>
      <c r="H64" s="5"/>
      <c r="I64" s="12"/>
      <c r="J64" s="5"/>
      <c r="K64" s="12"/>
      <c r="L64" s="5"/>
      <c r="M64" s="12"/>
      <c r="N64" s="5"/>
      <c r="O64" s="12"/>
      <c r="P64" s="5"/>
      <c r="Q64" s="12"/>
      <c r="R64" s="5"/>
      <c r="S64" s="8"/>
      <c r="T64" s="6"/>
    </row>
    <row r="65" spans="1:20" x14ac:dyDescent="0.25">
      <c r="A65" s="4">
        <v>560082</v>
      </c>
      <c r="B65" s="5" t="s">
        <v>53</v>
      </c>
      <c r="C65" s="12">
        <v>8844590</v>
      </c>
      <c r="D65" s="5">
        <v>644</v>
      </c>
      <c r="E65" s="12"/>
      <c r="F65" s="5"/>
      <c r="G65" s="12"/>
      <c r="H65" s="5"/>
      <c r="I65" s="12"/>
      <c r="J65" s="5"/>
      <c r="K65" s="12"/>
      <c r="L65" s="5"/>
      <c r="M65" s="12"/>
      <c r="N65" s="5"/>
      <c r="O65" s="12"/>
      <c r="P65" s="5"/>
      <c r="Q65" s="12"/>
      <c r="R65" s="5"/>
      <c r="S65" s="8"/>
      <c r="T65" s="6"/>
    </row>
    <row r="66" spans="1:20" x14ac:dyDescent="0.25">
      <c r="A66" s="4">
        <v>560083</v>
      </c>
      <c r="B66" s="5" t="s">
        <v>9</v>
      </c>
      <c r="C66" s="131">
        <v>7921092.0999999996</v>
      </c>
      <c r="D66" s="195">
        <v>580</v>
      </c>
      <c r="E66" s="12"/>
      <c r="F66" s="5"/>
      <c r="G66" s="12"/>
      <c r="H66" s="5"/>
      <c r="I66" s="12"/>
      <c r="J66" s="5"/>
      <c r="K66" s="12"/>
      <c r="L66" s="5"/>
      <c r="M66" s="12"/>
      <c r="N66" s="5"/>
      <c r="O66" s="12"/>
      <c r="P66" s="5"/>
      <c r="Q66" s="131">
        <v>404674.67</v>
      </c>
      <c r="R66" s="195">
        <v>30</v>
      </c>
      <c r="S66" s="8"/>
      <c r="T66" s="6"/>
    </row>
    <row r="67" spans="1:20" x14ac:dyDescent="0.25">
      <c r="A67" s="4">
        <v>560085</v>
      </c>
      <c r="B67" s="5" t="s">
        <v>54</v>
      </c>
      <c r="C67" s="131">
        <v>5033897.04</v>
      </c>
      <c r="D67" s="195">
        <v>382</v>
      </c>
      <c r="E67" s="12"/>
      <c r="F67" s="5"/>
      <c r="G67" s="12"/>
      <c r="H67" s="5"/>
      <c r="I67" s="12"/>
      <c r="J67" s="5"/>
      <c r="K67" s="12"/>
      <c r="L67" s="5"/>
      <c r="M67" s="12"/>
      <c r="N67" s="5"/>
      <c r="O67" s="12"/>
      <c r="P67" s="5"/>
      <c r="Q67" s="12"/>
      <c r="R67" s="5"/>
      <c r="S67" s="8"/>
      <c r="T67" s="6"/>
    </row>
    <row r="68" spans="1:20" ht="30" x14ac:dyDescent="0.25">
      <c r="A68" s="4">
        <v>560086</v>
      </c>
      <c r="B68" s="5" t="s">
        <v>234</v>
      </c>
      <c r="C68" s="131">
        <v>9831470.5399999991</v>
      </c>
      <c r="D68" s="195">
        <v>754</v>
      </c>
      <c r="E68" s="12"/>
      <c r="F68" s="5"/>
      <c r="G68" s="12"/>
      <c r="H68" s="5"/>
      <c r="I68" s="12"/>
      <c r="J68" s="5"/>
      <c r="K68" s="12"/>
      <c r="L68" s="5"/>
      <c r="M68" s="12"/>
      <c r="N68" s="5"/>
      <c r="O68" s="12"/>
      <c r="P68" s="5"/>
      <c r="Q68" s="12"/>
      <c r="R68" s="5"/>
      <c r="S68" s="8"/>
      <c r="T68" s="6"/>
    </row>
    <row r="69" spans="1:20" x14ac:dyDescent="0.25">
      <c r="A69" s="4">
        <v>560087</v>
      </c>
      <c r="B69" s="5" t="s">
        <v>56</v>
      </c>
      <c r="C69" s="131">
        <v>14729324.310000001</v>
      </c>
      <c r="D69" s="195">
        <v>1084</v>
      </c>
      <c r="E69" s="12"/>
      <c r="F69" s="5"/>
      <c r="G69" s="12"/>
      <c r="H69" s="5"/>
      <c r="I69" s="12"/>
      <c r="J69" s="5"/>
      <c r="K69" s="12"/>
      <c r="L69" s="5"/>
      <c r="M69" s="12"/>
      <c r="N69" s="5"/>
      <c r="O69" s="12"/>
      <c r="P69" s="5"/>
      <c r="Q69" s="12"/>
      <c r="R69" s="5"/>
      <c r="S69" s="8"/>
      <c r="T69" s="6"/>
    </row>
    <row r="70" spans="1:20" x14ac:dyDescent="0.25">
      <c r="A70" s="4">
        <v>560088</v>
      </c>
      <c r="B70" s="5" t="s">
        <v>235</v>
      </c>
      <c r="C70" s="12">
        <v>2799707</v>
      </c>
      <c r="D70" s="5">
        <v>218</v>
      </c>
      <c r="E70" s="12"/>
      <c r="F70" s="5"/>
      <c r="G70" s="12"/>
      <c r="H70" s="5"/>
      <c r="I70" s="12"/>
      <c r="J70" s="5"/>
      <c r="K70" s="12"/>
      <c r="L70" s="5"/>
      <c r="M70" s="12"/>
      <c r="N70" s="5"/>
      <c r="O70" s="12"/>
      <c r="P70" s="5"/>
      <c r="Q70" s="12"/>
      <c r="R70" s="5"/>
      <c r="S70" s="8"/>
      <c r="T70" s="6"/>
    </row>
    <row r="71" spans="1:20" ht="30" x14ac:dyDescent="0.25">
      <c r="A71" s="4">
        <v>560089</v>
      </c>
      <c r="B71" s="5" t="s">
        <v>58</v>
      </c>
      <c r="C71" s="12">
        <v>2212960</v>
      </c>
      <c r="D71" s="5">
        <v>169</v>
      </c>
      <c r="E71" s="12"/>
      <c r="F71" s="5"/>
      <c r="G71" s="12"/>
      <c r="H71" s="5"/>
      <c r="I71" s="12"/>
      <c r="J71" s="5"/>
      <c r="K71" s="12"/>
      <c r="L71" s="5"/>
      <c r="M71" s="12"/>
      <c r="N71" s="5"/>
      <c r="O71" s="12"/>
      <c r="P71" s="5"/>
      <c r="Q71" s="12"/>
      <c r="R71" s="5"/>
      <c r="S71" s="8"/>
      <c r="T71" s="6"/>
    </row>
    <row r="72" spans="1:20" x14ac:dyDescent="0.25">
      <c r="A72" s="4">
        <v>560098</v>
      </c>
      <c r="B72" s="5" t="s">
        <v>107</v>
      </c>
      <c r="C72" s="12">
        <v>705916.95</v>
      </c>
      <c r="D72" s="5">
        <v>51</v>
      </c>
      <c r="E72" s="12"/>
      <c r="F72" s="5"/>
      <c r="G72" s="12"/>
      <c r="H72" s="5"/>
      <c r="I72" s="12"/>
      <c r="J72" s="5"/>
      <c r="K72" s="12"/>
      <c r="L72" s="5"/>
      <c r="M72" s="12"/>
      <c r="N72" s="5"/>
      <c r="O72" s="12"/>
      <c r="P72" s="5"/>
      <c r="Q72" s="12"/>
      <c r="R72" s="5"/>
      <c r="S72" s="8"/>
      <c r="T72" s="6"/>
    </row>
    <row r="73" spans="1:20" ht="30" x14ac:dyDescent="0.25">
      <c r="A73" s="4">
        <v>560099</v>
      </c>
      <c r="B73" s="5" t="s">
        <v>236</v>
      </c>
      <c r="C73" s="12"/>
      <c r="D73" s="5"/>
      <c r="E73" s="12"/>
      <c r="F73" s="5"/>
      <c r="G73" s="12"/>
      <c r="H73" s="5"/>
      <c r="I73" s="12"/>
      <c r="J73" s="5"/>
      <c r="K73" s="12"/>
      <c r="L73" s="5"/>
      <c r="M73" s="12"/>
      <c r="N73" s="5"/>
      <c r="O73" s="12"/>
      <c r="P73" s="5"/>
      <c r="Q73" s="12"/>
      <c r="R73" s="5"/>
      <c r="S73" s="8"/>
      <c r="T73" s="6"/>
    </row>
    <row r="74" spans="1:20" x14ac:dyDescent="0.25">
      <c r="A74" s="4" t="s">
        <v>146</v>
      </c>
      <c r="B74" s="5" t="s">
        <v>147</v>
      </c>
      <c r="C74" s="12"/>
      <c r="D74" s="5"/>
      <c r="E74" s="12"/>
      <c r="F74" s="5"/>
      <c r="G74" s="12"/>
      <c r="H74" s="5"/>
      <c r="I74" s="12"/>
      <c r="J74" s="5"/>
      <c r="K74" s="12"/>
      <c r="L74" s="5"/>
      <c r="M74" s="192">
        <v>4431789.16</v>
      </c>
      <c r="N74" s="193">
        <v>223</v>
      </c>
      <c r="O74" s="12"/>
      <c r="P74" s="5"/>
      <c r="Q74" s="12"/>
      <c r="R74" s="5"/>
      <c r="S74" s="8"/>
      <c r="T74" s="6"/>
    </row>
    <row r="75" spans="1:20" x14ac:dyDescent="0.25">
      <c r="A75" s="4" t="s">
        <v>148</v>
      </c>
      <c r="B75" s="5" t="s">
        <v>149</v>
      </c>
      <c r="C75" s="12"/>
      <c r="D75" s="5"/>
      <c r="E75" s="12"/>
      <c r="F75" s="5"/>
      <c r="G75" s="12"/>
      <c r="H75" s="5"/>
      <c r="I75" s="12"/>
      <c r="J75" s="5"/>
      <c r="K75" s="12"/>
      <c r="L75" s="5"/>
      <c r="M75" s="12"/>
      <c r="N75" s="5"/>
      <c r="O75" s="12"/>
      <c r="P75" s="5"/>
      <c r="Q75" s="12"/>
      <c r="R75" s="5"/>
      <c r="S75" s="8"/>
      <c r="T75" s="6"/>
    </row>
    <row r="76" spans="1:20" ht="30" x14ac:dyDescent="0.25">
      <c r="A76" s="4" t="s">
        <v>150</v>
      </c>
      <c r="B76" s="5" t="s">
        <v>151</v>
      </c>
      <c r="C76" s="12"/>
      <c r="D76" s="5"/>
      <c r="E76" s="12"/>
      <c r="F76" s="5"/>
      <c r="G76" s="12"/>
      <c r="H76" s="5"/>
      <c r="I76" s="12"/>
      <c r="J76" s="5"/>
      <c r="K76" s="12"/>
      <c r="L76" s="5"/>
      <c r="M76" s="12"/>
      <c r="N76" s="5"/>
      <c r="O76" s="12"/>
      <c r="P76" s="5"/>
      <c r="Q76" s="12"/>
      <c r="R76" s="5"/>
      <c r="S76" s="8"/>
      <c r="T76" s="6"/>
    </row>
    <row r="77" spans="1:20" ht="30" x14ac:dyDescent="0.25">
      <c r="A77" s="4" t="s">
        <v>152</v>
      </c>
      <c r="B77" s="5" t="s">
        <v>153</v>
      </c>
      <c r="C77" s="12"/>
      <c r="D77" s="5"/>
      <c r="E77" s="12"/>
      <c r="F77" s="5"/>
      <c r="G77" s="12"/>
      <c r="H77" s="5"/>
      <c r="I77" s="12"/>
      <c r="J77" s="5"/>
      <c r="K77" s="12"/>
      <c r="L77" s="5"/>
      <c r="M77" s="12"/>
      <c r="N77" s="5"/>
      <c r="O77" s="12"/>
      <c r="P77" s="5"/>
      <c r="Q77" s="12"/>
      <c r="R77" s="5"/>
      <c r="S77" s="132">
        <v>247667347.13999999</v>
      </c>
      <c r="T77" s="202">
        <v>2422</v>
      </c>
    </row>
    <row r="78" spans="1:20" ht="30" x14ac:dyDescent="0.25">
      <c r="A78" s="4">
        <v>560101</v>
      </c>
      <c r="B78" s="5" t="s">
        <v>61</v>
      </c>
      <c r="C78" s="131">
        <v>1005798.98</v>
      </c>
      <c r="D78" s="195">
        <v>53</v>
      </c>
      <c r="E78" s="12"/>
      <c r="F78" s="5"/>
      <c r="G78" s="12"/>
      <c r="H78" s="5"/>
      <c r="I78" s="12"/>
      <c r="J78" s="5"/>
      <c r="K78" s="12"/>
      <c r="L78" s="5"/>
      <c r="M78" s="12"/>
      <c r="N78" s="5"/>
      <c r="O78" s="12"/>
      <c r="P78" s="5"/>
      <c r="Q78" s="12"/>
      <c r="R78" s="5"/>
      <c r="S78" s="8"/>
      <c r="T78" s="6"/>
    </row>
    <row r="79" spans="1:20" x14ac:dyDescent="0.25">
      <c r="A79" s="4" t="s">
        <v>154</v>
      </c>
      <c r="B79" s="5" t="s">
        <v>155</v>
      </c>
      <c r="C79" s="12"/>
      <c r="D79" s="5"/>
      <c r="E79" s="12"/>
      <c r="F79" s="5"/>
      <c r="G79" s="12"/>
      <c r="H79" s="5"/>
      <c r="I79" s="12"/>
      <c r="J79" s="5"/>
      <c r="K79" s="12"/>
      <c r="L79" s="5"/>
      <c r="M79" s="12"/>
      <c r="N79" s="5"/>
      <c r="O79" s="198">
        <v>10926098.76</v>
      </c>
      <c r="P79" s="195">
        <v>112</v>
      </c>
      <c r="Q79" s="12"/>
      <c r="R79" s="5"/>
      <c r="S79" s="8"/>
      <c r="T79" s="6"/>
    </row>
    <row r="80" spans="1:20" x14ac:dyDescent="0.25">
      <c r="A80" s="4" t="s">
        <v>156</v>
      </c>
      <c r="B80" s="5" t="s">
        <v>157</v>
      </c>
      <c r="C80" s="12"/>
      <c r="D80" s="5"/>
      <c r="E80" s="12"/>
      <c r="F80" s="5"/>
      <c r="G80" s="12"/>
      <c r="H80" s="5"/>
      <c r="I80" s="12"/>
      <c r="J80" s="5"/>
      <c r="K80" s="12"/>
      <c r="L80" s="5"/>
      <c r="M80" s="12"/>
      <c r="N80" s="5"/>
      <c r="O80" s="12"/>
      <c r="P80" s="5"/>
      <c r="Q80" s="12"/>
      <c r="R80" s="5"/>
      <c r="S80" s="8"/>
      <c r="T80" s="6"/>
    </row>
    <row r="81" spans="1:20" x14ac:dyDescent="0.25">
      <c r="A81" s="4" t="s">
        <v>158</v>
      </c>
      <c r="B81" s="5" t="s">
        <v>159</v>
      </c>
      <c r="C81" s="12"/>
      <c r="D81" s="5"/>
      <c r="E81" s="12"/>
      <c r="F81" s="5"/>
      <c r="G81" s="12"/>
      <c r="H81" s="5"/>
      <c r="I81" s="12"/>
      <c r="J81" s="5"/>
      <c r="K81" s="12"/>
      <c r="L81" s="5"/>
      <c r="M81" s="12"/>
      <c r="N81" s="5"/>
      <c r="O81" s="12"/>
      <c r="P81" s="5"/>
      <c r="Q81" s="12"/>
      <c r="R81" s="5"/>
      <c r="S81" s="8"/>
      <c r="T81" s="6"/>
    </row>
    <row r="82" spans="1:20" x14ac:dyDescent="0.25">
      <c r="A82" s="4" t="s">
        <v>160</v>
      </c>
      <c r="B82" s="5" t="s">
        <v>161</v>
      </c>
      <c r="C82" s="12"/>
      <c r="D82" s="5"/>
      <c r="E82" s="12"/>
      <c r="F82" s="5"/>
      <c r="G82" s="12"/>
      <c r="H82" s="5"/>
      <c r="I82" s="12"/>
      <c r="J82" s="5"/>
      <c r="K82" s="12"/>
      <c r="L82" s="5"/>
      <c r="M82" s="12"/>
      <c r="N82" s="5"/>
      <c r="O82" s="12"/>
      <c r="P82" s="5"/>
      <c r="Q82" s="12"/>
      <c r="R82" s="5"/>
      <c r="S82" s="8"/>
      <c r="T82" s="6"/>
    </row>
    <row r="83" spans="1:20" x14ac:dyDescent="0.25">
      <c r="A83" s="4" t="s">
        <v>162</v>
      </c>
      <c r="B83" s="5" t="s">
        <v>163</v>
      </c>
      <c r="C83" s="12"/>
      <c r="D83" s="5"/>
      <c r="E83" s="12"/>
      <c r="F83" s="5"/>
      <c r="G83" s="12"/>
      <c r="H83" s="5"/>
      <c r="I83" s="12"/>
      <c r="J83" s="5"/>
      <c r="K83" s="12"/>
      <c r="L83" s="5"/>
      <c r="M83" s="12"/>
      <c r="N83" s="5"/>
      <c r="O83" s="12"/>
      <c r="P83" s="5"/>
      <c r="Q83" s="12"/>
      <c r="R83" s="5"/>
      <c r="S83" s="8"/>
      <c r="T83" s="6"/>
    </row>
    <row r="84" spans="1:20" x14ac:dyDescent="0.25">
      <c r="A84" s="4" t="s">
        <v>164</v>
      </c>
      <c r="B84" s="5" t="s">
        <v>165</v>
      </c>
      <c r="C84" s="12"/>
      <c r="D84" s="5"/>
      <c r="E84" s="12"/>
      <c r="F84" s="5"/>
      <c r="G84" s="12"/>
      <c r="H84" s="5"/>
      <c r="I84" s="12"/>
      <c r="J84" s="5"/>
      <c r="K84" s="12"/>
      <c r="L84" s="5"/>
      <c r="M84" s="12"/>
      <c r="N84" s="5"/>
      <c r="O84" s="12"/>
      <c r="P84" s="5"/>
      <c r="Q84" s="12"/>
      <c r="R84" s="5"/>
      <c r="S84" s="8"/>
      <c r="T84" s="6"/>
    </row>
    <row r="85" spans="1:20" ht="30" x14ac:dyDescent="0.25">
      <c r="A85" s="4" t="s">
        <v>166</v>
      </c>
      <c r="B85" s="5" t="s">
        <v>167</v>
      </c>
      <c r="C85" s="12"/>
      <c r="D85" s="5"/>
      <c r="E85" s="12"/>
      <c r="F85" s="5"/>
      <c r="G85" s="12"/>
      <c r="H85" s="5"/>
      <c r="I85" s="12"/>
      <c r="J85" s="5"/>
      <c r="K85" s="12"/>
      <c r="L85" s="5"/>
      <c r="M85" s="12"/>
      <c r="N85" s="5"/>
      <c r="O85" s="12"/>
      <c r="P85" s="5"/>
      <c r="Q85" s="12"/>
      <c r="R85" s="5"/>
      <c r="S85" s="8"/>
      <c r="T85" s="6"/>
    </row>
    <row r="86" spans="1:20" x14ac:dyDescent="0.25">
      <c r="A86" s="4" t="s">
        <v>168</v>
      </c>
      <c r="B86" s="5" t="s">
        <v>169</v>
      </c>
      <c r="C86" s="12"/>
      <c r="D86" s="5"/>
      <c r="E86" s="12"/>
      <c r="F86" s="5"/>
      <c r="G86" s="12"/>
      <c r="H86" s="5"/>
      <c r="I86" s="12"/>
      <c r="J86" s="5"/>
      <c r="K86" s="12"/>
      <c r="L86" s="5"/>
      <c r="M86" s="12"/>
      <c r="N86" s="5"/>
      <c r="O86" s="12"/>
      <c r="P86" s="5"/>
      <c r="Q86" s="12"/>
      <c r="R86" s="5"/>
      <c r="S86" s="8"/>
      <c r="T86" s="6"/>
    </row>
    <row r="87" spans="1:20" x14ac:dyDescent="0.25">
      <c r="A87" s="4" t="s">
        <v>170</v>
      </c>
      <c r="B87" s="5" t="s">
        <v>171</v>
      </c>
      <c r="C87" s="12"/>
      <c r="D87" s="5"/>
      <c r="E87" s="12"/>
      <c r="F87" s="5"/>
      <c r="G87" s="12"/>
      <c r="H87" s="5"/>
      <c r="I87" s="12"/>
      <c r="J87" s="5"/>
      <c r="K87" s="12"/>
      <c r="L87" s="5"/>
      <c r="M87" s="12"/>
      <c r="N87" s="5"/>
      <c r="O87" s="12"/>
      <c r="P87" s="5"/>
      <c r="Q87" s="12"/>
      <c r="R87" s="5"/>
      <c r="S87" s="8"/>
      <c r="T87" s="6"/>
    </row>
    <row r="88" spans="1:20" x14ac:dyDescent="0.25">
      <c r="A88" s="4" t="s">
        <v>172</v>
      </c>
      <c r="B88" s="5" t="s">
        <v>173</v>
      </c>
      <c r="C88" s="12"/>
      <c r="D88" s="5"/>
      <c r="E88" s="12"/>
      <c r="F88" s="5"/>
      <c r="G88" s="12"/>
      <c r="H88" s="5"/>
      <c r="I88" s="12"/>
      <c r="J88" s="5"/>
      <c r="K88" s="12"/>
      <c r="L88" s="5"/>
      <c r="M88" s="12"/>
      <c r="N88" s="5"/>
      <c r="O88" s="12"/>
      <c r="P88" s="5"/>
      <c r="Q88" s="12"/>
      <c r="R88" s="5"/>
      <c r="S88" s="8"/>
      <c r="T88" s="6"/>
    </row>
    <row r="89" spans="1:20" x14ac:dyDescent="0.25">
      <c r="A89" s="4" t="s">
        <v>174</v>
      </c>
      <c r="B89" s="5" t="s">
        <v>175</v>
      </c>
      <c r="C89" s="12"/>
      <c r="D89" s="5"/>
      <c r="E89" s="12"/>
      <c r="F89" s="5"/>
      <c r="G89" s="12"/>
      <c r="H89" s="5"/>
      <c r="I89" s="12"/>
      <c r="J89" s="5"/>
      <c r="K89" s="12"/>
      <c r="L89" s="5"/>
      <c r="M89" s="12"/>
      <c r="N89" s="5"/>
      <c r="O89" s="12"/>
      <c r="P89" s="5"/>
      <c r="Q89" s="12"/>
      <c r="R89" s="5"/>
      <c r="S89" s="8"/>
      <c r="T89" s="6"/>
    </row>
    <row r="90" spans="1:20" x14ac:dyDescent="0.25">
      <c r="A90" s="4" t="s">
        <v>176</v>
      </c>
      <c r="B90" s="5" t="s">
        <v>177</v>
      </c>
      <c r="C90" s="12"/>
      <c r="D90" s="5"/>
      <c r="E90" s="12"/>
      <c r="F90" s="5"/>
      <c r="G90" s="12"/>
      <c r="H90" s="5"/>
      <c r="I90" s="12"/>
      <c r="J90" s="5"/>
      <c r="K90" s="12"/>
      <c r="L90" s="5"/>
      <c r="M90" s="12"/>
      <c r="N90" s="5"/>
      <c r="O90" s="12"/>
      <c r="P90" s="5"/>
      <c r="Q90" s="12"/>
      <c r="R90" s="5"/>
      <c r="S90" s="8"/>
      <c r="T90" s="6"/>
    </row>
    <row r="91" spans="1:20" ht="30" x14ac:dyDescent="0.25">
      <c r="A91" s="4" t="s">
        <v>178</v>
      </c>
      <c r="B91" s="5" t="s">
        <v>179</v>
      </c>
      <c r="C91" s="12"/>
      <c r="D91" s="5"/>
      <c r="E91" s="12"/>
      <c r="F91" s="5"/>
      <c r="G91" s="12"/>
      <c r="H91" s="5"/>
      <c r="I91" s="12"/>
      <c r="J91" s="5"/>
      <c r="K91" s="12"/>
      <c r="L91" s="5"/>
      <c r="M91" s="12"/>
      <c r="N91" s="5"/>
      <c r="O91" s="12"/>
      <c r="P91" s="5"/>
      <c r="Q91" s="12"/>
      <c r="R91" s="5"/>
      <c r="S91" s="8"/>
      <c r="T91" s="6"/>
    </row>
    <row r="92" spans="1:20" x14ac:dyDescent="0.25">
      <c r="A92" s="4" t="s">
        <v>180</v>
      </c>
      <c r="B92" s="5" t="s">
        <v>181</v>
      </c>
      <c r="C92" s="12"/>
      <c r="D92" s="5"/>
      <c r="E92" s="12"/>
      <c r="F92" s="5"/>
      <c r="G92" s="12"/>
      <c r="H92" s="5"/>
      <c r="I92" s="12"/>
      <c r="J92" s="5"/>
      <c r="K92" s="12"/>
      <c r="L92" s="5"/>
      <c r="M92" s="12"/>
      <c r="N92" s="5"/>
      <c r="O92" s="12"/>
      <c r="P92" s="5"/>
      <c r="Q92" s="12"/>
      <c r="R92" s="5"/>
      <c r="S92" s="8"/>
      <c r="T92" s="6"/>
    </row>
    <row r="93" spans="1:20" x14ac:dyDescent="0.25">
      <c r="A93" s="4" t="s">
        <v>182</v>
      </c>
      <c r="B93" s="5" t="s">
        <v>183</v>
      </c>
      <c r="C93" s="12"/>
      <c r="D93" s="5"/>
      <c r="E93" s="12"/>
      <c r="F93" s="5"/>
      <c r="G93" s="12"/>
      <c r="H93" s="5"/>
      <c r="I93" s="12"/>
      <c r="J93" s="5"/>
      <c r="K93" s="12"/>
      <c r="L93" s="5"/>
      <c r="M93" s="12"/>
      <c r="N93" s="5"/>
      <c r="O93" s="12"/>
      <c r="P93" s="5"/>
      <c r="Q93" s="12"/>
      <c r="R93" s="5"/>
      <c r="S93" s="8"/>
      <c r="T93" s="6"/>
    </row>
    <row r="94" spans="1:20" x14ac:dyDescent="0.25">
      <c r="A94" s="4" t="s">
        <v>184</v>
      </c>
      <c r="B94" s="5" t="s">
        <v>185</v>
      </c>
      <c r="C94" s="12"/>
      <c r="D94" s="5"/>
      <c r="E94" s="12"/>
      <c r="F94" s="5"/>
      <c r="G94" s="12"/>
      <c r="H94" s="5"/>
      <c r="I94" s="12"/>
      <c r="J94" s="5"/>
      <c r="K94" s="12"/>
      <c r="L94" s="5"/>
      <c r="M94" s="12"/>
      <c r="N94" s="5"/>
      <c r="O94" s="12"/>
      <c r="P94" s="5"/>
      <c r="Q94" s="12"/>
      <c r="R94" s="5"/>
      <c r="S94" s="8"/>
      <c r="T94" s="6"/>
    </row>
    <row r="95" spans="1:20" ht="30" x14ac:dyDescent="0.25">
      <c r="A95" s="4" t="s">
        <v>186</v>
      </c>
      <c r="B95" s="5" t="s">
        <v>187</v>
      </c>
      <c r="C95" s="12"/>
      <c r="D95" s="5"/>
      <c r="E95" s="12"/>
      <c r="F95" s="5"/>
      <c r="G95" s="12"/>
      <c r="H95" s="5"/>
      <c r="I95" s="12"/>
      <c r="J95" s="5"/>
      <c r="K95" s="12"/>
      <c r="L95" s="5"/>
      <c r="M95" s="12"/>
      <c r="N95" s="5"/>
      <c r="O95" s="12"/>
      <c r="P95" s="5"/>
      <c r="Q95" s="12"/>
      <c r="R95" s="5"/>
      <c r="S95" s="8"/>
      <c r="T95" s="6"/>
    </row>
    <row r="96" spans="1:20" x14ac:dyDescent="0.25">
      <c r="A96" s="4" t="s">
        <v>188</v>
      </c>
      <c r="B96" s="5" t="s">
        <v>189</v>
      </c>
      <c r="C96" s="12"/>
      <c r="D96" s="5"/>
      <c r="E96" s="12"/>
      <c r="F96" s="5"/>
      <c r="G96" s="12"/>
      <c r="H96" s="5"/>
      <c r="I96" s="12"/>
      <c r="J96" s="5"/>
      <c r="K96" s="12"/>
      <c r="L96" s="5"/>
      <c r="M96" s="12"/>
      <c r="N96" s="5"/>
      <c r="O96" s="12"/>
      <c r="P96" s="5"/>
      <c r="Q96" s="12"/>
      <c r="R96" s="5"/>
      <c r="S96" s="8"/>
      <c r="T96" s="6"/>
    </row>
    <row r="97" spans="1:20" x14ac:dyDescent="0.25">
      <c r="A97" s="4" t="s">
        <v>190</v>
      </c>
      <c r="B97" s="5" t="s">
        <v>191</v>
      </c>
      <c r="C97" s="12"/>
      <c r="D97" s="5"/>
      <c r="E97" s="12"/>
      <c r="F97" s="5"/>
      <c r="G97" s="12"/>
      <c r="H97" s="5"/>
      <c r="I97" s="12"/>
      <c r="J97" s="5"/>
      <c r="K97" s="12"/>
      <c r="L97" s="5"/>
      <c r="M97" s="12"/>
      <c r="N97" s="5"/>
      <c r="O97" s="12"/>
      <c r="P97" s="5"/>
      <c r="Q97" s="12"/>
      <c r="R97" s="5"/>
      <c r="S97" s="8"/>
      <c r="T97" s="6"/>
    </row>
    <row r="98" spans="1:20" x14ac:dyDescent="0.25">
      <c r="A98" s="4">
        <v>560152</v>
      </c>
      <c r="B98" s="5" t="s">
        <v>192</v>
      </c>
      <c r="C98" s="12"/>
      <c r="D98" s="5"/>
      <c r="E98" s="12"/>
      <c r="F98" s="5"/>
      <c r="G98" s="12"/>
      <c r="H98" s="5"/>
      <c r="I98" s="12"/>
      <c r="J98" s="5"/>
      <c r="K98" s="12"/>
      <c r="L98" s="5"/>
      <c r="M98" s="12"/>
      <c r="N98" s="5"/>
      <c r="O98" s="12"/>
      <c r="P98" s="5"/>
      <c r="Q98" s="12"/>
      <c r="R98" s="5"/>
      <c r="S98" s="8"/>
      <c r="T98" s="6"/>
    </row>
    <row r="99" spans="1:20" x14ac:dyDescent="0.25">
      <c r="A99" s="4" t="s">
        <v>193</v>
      </c>
      <c r="B99" s="5" t="s">
        <v>194</v>
      </c>
      <c r="C99" s="12"/>
      <c r="D99" s="5"/>
      <c r="E99" s="12"/>
      <c r="F99" s="5"/>
      <c r="G99" s="12"/>
      <c r="H99" s="5"/>
      <c r="I99" s="12"/>
      <c r="J99" s="5"/>
      <c r="K99" s="12"/>
      <c r="L99" s="5"/>
      <c r="M99" s="12"/>
      <c r="N99" s="5"/>
      <c r="O99" s="12"/>
      <c r="P99" s="5"/>
      <c r="Q99" s="12"/>
      <c r="R99" s="5"/>
      <c r="S99" s="8"/>
      <c r="T99" s="6"/>
    </row>
    <row r="100" spans="1:20" x14ac:dyDescent="0.25">
      <c r="A100" s="4" t="s">
        <v>195</v>
      </c>
      <c r="B100" s="5" t="s">
        <v>196</v>
      </c>
      <c r="C100" s="12"/>
      <c r="D100" s="5"/>
      <c r="E100" s="12"/>
      <c r="F100" s="5"/>
      <c r="G100" s="12"/>
      <c r="H100" s="5"/>
      <c r="I100" s="12"/>
      <c r="J100" s="5"/>
      <c r="K100" s="12"/>
      <c r="L100" s="5"/>
      <c r="M100" s="12"/>
      <c r="N100" s="5"/>
      <c r="O100" s="12"/>
      <c r="P100" s="5"/>
      <c r="Q100" s="12"/>
      <c r="R100" s="5"/>
      <c r="S100" s="8"/>
      <c r="T100" s="6"/>
    </row>
    <row r="101" spans="1:20" x14ac:dyDescent="0.25">
      <c r="A101" s="4" t="s">
        <v>197</v>
      </c>
      <c r="B101" s="5" t="s">
        <v>198</v>
      </c>
      <c r="C101" s="12"/>
      <c r="D101" s="5"/>
      <c r="E101" s="12"/>
      <c r="F101" s="5"/>
      <c r="G101" s="12"/>
      <c r="H101" s="5"/>
      <c r="I101" s="12"/>
      <c r="J101" s="5"/>
      <c r="K101" s="12"/>
      <c r="L101" s="5"/>
      <c r="M101" s="12"/>
      <c r="N101" s="5"/>
      <c r="O101" s="12"/>
      <c r="P101" s="5"/>
      <c r="Q101" s="12"/>
      <c r="R101" s="5"/>
      <c r="S101" s="8"/>
      <c r="T101" s="6"/>
    </row>
    <row r="102" spans="1:20" x14ac:dyDescent="0.25">
      <c r="A102" s="4" t="s">
        <v>199</v>
      </c>
      <c r="B102" s="5" t="s">
        <v>200</v>
      </c>
      <c r="C102" s="12"/>
      <c r="D102" s="5"/>
      <c r="E102" s="12"/>
      <c r="F102" s="5"/>
      <c r="G102" s="12"/>
      <c r="H102" s="5"/>
      <c r="I102" s="12"/>
      <c r="J102" s="5"/>
      <c r="K102" s="12"/>
      <c r="L102" s="5"/>
      <c r="M102" s="12"/>
      <c r="N102" s="5"/>
      <c r="O102" s="12"/>
      <c r="P102" s="5"/>
      <c r="Q102" s="12"/>
      <c r="R102" s="5"/>
      <c r="S102" s="8"/>
      <c r="T102" s="6"/>
    </row>
    <row r="103" spans="1:20" x14ac:dyDescent="0.25">
      <c r="A103" s="4" t="s">
        <v>201</v>
      </c>
      <c r="B103" s="5" t="s">
        <v>202</v>
      </c>
      <c r="C103" s="12"/>
      <c r="D103" s="5"/>
      <c r="E103" s="12"/>
      <c r="F103" s="5"/>
      <c r="G103" s="12"/>
      <c r="H103" s="5"/>
      <c r="I103" s="12"/>
      <c r="J103" s="5"/>
      <c r="K103" s="12"/>
      <c r="L103" s="5"/>
      <c r="M103" s="12"/>
      <c r="N103" s="5"/>
      <c r="O103" s="14"/>
      <c r="P103" s="15"/>
      <c r="Q103" s="12"/>
      <c r="R103" s="5"/>
      <c r="S103" s="8"/>
      <c r="T103" s="6"/>
    </row>
    <row r="104" spans="1:20" ht="30" x14ac:dyDescent="0.25">
      <c r="A104" s="4">
        <v>560198</v>
      </c>
      <c r="B104" s="5" t="s">
        <v>248</v>
      </c>
      <c r="C104" s="12"/>
      <c r="D104" s="5"/>
      <c r="E104" s="12"/>
      <c r="F104" s="5"/>
      <c r="G104" s="12"/>
      <c r="H104" s="5"/>
      <c r="I104" s="12"/>
      <c r="J104" s="5"/>
      <c r="K104" s="12"/>
      <c r="L104" s="5"/>
      <c r="M104" s="12"/>
      <c r="N104" s="5"/>
      <c r="O104" s="12"/>
      <c r="P104" s="5"/>
      <c r="Q104" s="12"/>
      <c r="R104" s="5"/>
      <c r="S104" s="8"/>
      <c r="T104" s="6"/>
    </row>
    <row r="105" spans="1:20" ht="30" x14ac:dyDescent="0.25">
      <c r="A105" s="4">
        <v>560199</v>
      </c>
      <c r="B105" s="5" t="s">
        <v>203</v>
      </c>
      <c r="C105" s="12"/>
      <c r="D105" s="5"/>
      <c r="E105" s="12"/>
      <c r="F105" s="5"/>
      <c r="G105" s="12"/>
      <c r="H105" s="5"/>
      <c r="I105" s="12"/>
      <c r="J105" s="5"/>
      <c r="K105" s="12"/>
      <c r="L105" s="5"/>
      <c r="M105" s="12"/>
      <c r="N105" s="5"/>
      <c r="O105" s="12"/>
      <c r="P105" s="5"/>
      <c r="Q105" s="12"/>
      <c r="R105" s="5"/>
      <c r="S105" s="8"/>
      <c r="T105" s="6"/>
    </row>
    <row r="106" spans="1:20" ht="30" x14ac:dyDescent="0.25">
      <c r="A106" s="4">
        <v>560200</v>
      </c>
      <c r="B106" s="5" t="s">
        <v>204</v>
      </c>
      <c r="C106" s="12"/>
      <c r="D106" s="5"/>
      <c r="E106" s="12"/>
      <c r="F106" s="5"/>
      <c r="G106" s="12"/>
      <c r="H106" s="5"/>
      <c r="I106" s="12"/>
      <c r="J106" s="5"/>
      <c r="K106" s="12"/>
      <c r="L106" s="5"/>
      <c r="M106" s="12"/>
      <c r="N106" s="5"/>
      <c r="O106" s="12"/>
      <c r="P106" s="5"/>
      <c r="Q106" s="12"/>
      <c r="R106" s="5"/>
      <c r="S106" s="8"/>
      <c r="T106" s="6"/>
    </row>
    <row r="107" spans="1:20" x14ac:dyDescent="0.25">
      <c r="A107" s="4">
        <v>560203</v>
      </c>
      <c r="B107" s="5" t="s">
        <v>205</v>
      </c>
      <c r="C107" s="12"/>
      <c r="D107" s="5"/>
      <c r="E107" s="12"/>
      <c r="F107" s="5"/>
      <c r="G107" s="12"/>
      <c r="H107" s="5"/>
      <c r="I107" s="12"/>
      <c r="J107" s="5"/>
      <c r="K107" s="12"/>
      <c r="L107" s="5"/>
      <c r="M107" s="12"/>
      <c r="N107" s="5"/>
      <c r="O107" s="12"/>
      <c r="P107" s="5"/>
      <c r="Q107" s="12"/>
      <c r="R107" s="5"/>
      <c r="S107" s="8"/>
      <c r="T107" s="6"/>
    </row>
    <row r="108" spans="1:20" x14ac:dyDescent="0.25">
      <c r="A108" s="4" t="s">
        <v>206</v>
      </c>
      <c r="B108" s="5" t="s">
        <v>207</v>
      </c>
      <c r="C108" s="12"/>
      <c r="D108" s="5"/>
      <c r="E108" s="12"/>
      <c r="F108" s="5"/>
      <c r="G108" s="12"/>
      <c r="H108" s="5"/>
      <c r="I108" s="12"/>
      <c r="J108" s="5"/>
      <c r="K108" s="12"/>
      <c r="L108" s="5"/>
      <c r="M108" s="12"/>
      <c r="N108" s="5"/>
      <c r="O108" s="12"/>
      <c r="P108" s="5"/>
      <c r="Q108" s="12"/>
      <c r="R108" s="5"/>
      <c r="S108" s="8"/>
      <c r="T108" s="6"/>
    </row>
    <row r="109" spans="1:20" x14ac:dyDescent="0.25">
      <c r="A109" s="4">
        <v>560228</v>
      </c>
      <c r="B109" s="5" t="s">
        <v>208</v>
      </c>
      <c r="C109" s="12"/>
      <c r="D109" s="5"/>
      <c r="E109" s="12"/>
      <c r="F109" s="5"/>
      <c r="G109" s="12"/>
      <c r="H109" s="5"/>
      <c r="I109" s="12"/>
      <c r="J109" s="5"/>
      <c r="K109" s="12"/>
      <c r="L109" s="5"/>
      <c r="M109" s="12"/>
      <c r="N109" s="5"/>
      <c r="O109" s="12"/>
      <c r="P109" s="5"/>
      <c r="Q109" s="12"/>
      <c r="R109" s="5"/>
      <c r="S109" s="8"/>
      <c r="T109" s="6"/>
    </row>
    <row r="110" spans="1:20" x14ac:dyDescent="0.25">
      <c r="A110" s="4">
        <v>560229</v>
      </c>
      <c r="B110" s="5" t="s">
        <v>209</v>
      </c>
      <c r="C110" s="12"/>
      <c r="D110" s="5"/>
      <c r="E110" s="12"/>
      <c r="F110" s="5"/>
      <c r="G110" s="12"/>
      <c r="H110" s="5"/>
      <c r="I110" s="12"/>
      <c r="J110" s="5"/>
      <c r="K110" s="12"/>
      <c r="L110" s="5"/>
      <c r="M110" s="12"/>
      <c r="N110" s="5"/>
      <c r="O110" s="198">
        <v>8922779.1799999997</v>
      </c>
      <c r="P110" s="195">
        <v>96</v>
      </c>
      <c r="Q110" s="12"/>
      <c r="R110" s="5"/>
      <c r="S110" s="8"/>
      <c r="T110" s="6"/>
    </row>
    <row r="111" spans="1:20" x14ac:dyDescent="0.25">
      <c r="A111" s="4" t="s">
        <v>249</v>
      </c>
      <c r="B111" s="5" t="s">
        <v>250</v>
      </c>
      <c r="C111" s="131">
        <v>3434359.5</v>
      </c>
      <c r="D111" s="195">
        <v>110</v>
      </c>
      <c r="E111" s="12"/>
      <c r="F111" s="5"/>
      <c r="G111" s="12"/>
      <c r="H111" s="5"/>
      <c r="I111" s="12"/>
      <c r="J111" s="5"/>
      <c r="K111" s="12"/>
      <c r="L111" s="5"/>
      <c r="M111" s="12"/>
      <c r="N111" s="5"/>
      <c r="O111" s="198">
        <v>8669301.5399999991</v>
      </c>
      <c r="P111" s="195">
        <v>96</v>
      </c>
      <c r="Q111" s="12"/>
      <c r="R111" s="5"/>
      <c r="S111" s="8"/>
      <c r="T111" s="6"/>
    </row>
    <row r="112" spans="1:20" x14ac:dyDescent="0.25">
      <c r="A112" s="4" t="s">
        <v>251</v>
      </c>
      <c r="B112" s="5" t="s">
        <v>252</v>
      </c>
      <c r="C112" s="12"/>
      <c r="D112" s="5"/>
      <c r="E112" s="12"/>
      <c r="F112" s="5"/>
      <c r="G112" s="12"/>
      <c r="H112" s="5"/>
      <c r="I112" s="12"/>
      <c r="J112" s="5"/>
      <c r="K112" s="12"/>
      <c r="L112" s="5"/>
      <c r="M112" s="12"/>
      <c r="N112" s="5"/>
      <c r="O112" s="198">
        <v>16926643.300000001</v>
      </c>
      <c r="P112" s="195">
        <v>173</v>
      </c>
      <c r="Q112" s="12"/>
      <c r="R112" s="5"/>
      <c r="S112" s="8"/>
      <c r="T112" s="6"/>
    </row>
    <row r="113" spans="1:20" x14ac:dyDescent="0.25">
      <c r="A113" s="4" t="s">
        <v>210</v>
      </c>
      <c r="B113" s="5" t="s">
        <v>211</v>
      </c>
      <c r="C113" s="12"/>
      <c r="D113" s="5"/>
      <c r="E113" s="12"/>
      <c r="F113" s="5"/>
      <c r="G113" s="12"/>
      <c r="H113" s="5"/>
      <c r="I113" s="12"/>
      <c r="J113" s="5"/>
      <c r="K113" s="12"/>
      <c r="L113" s="5"/>
      <c r="M113" s="12"/>
      <c r="N113" s="5"/>
      <c r="O113" s="12"/>
      <c r="P113" s="5"/>
      <c r="Q113" s="12"/>
      <c r="R113" s="5"/>
      <c r="S113" s="8"/>
      <c r="T113" s="6"/>
    </row>
    <row r="114" spans="1:20" x14ac:dyDescent="0.25">
      <c r="A114" s="4" t="s">
        <v>212</v>
      </c>
      <c r="B114" s="5" t="s">
        <v>213</v>
      </c>
      <c r="C114" s="12"/>
      <c r="D114" s="5"/>
      <c r="E114" s="12"/>
      <c r="F114" s="5"/>
      <c r="G114" s="12"/>
      <c r="H114" s="5"/>
      <c r="I114" s="12"/>
      <c r="J114" s="5"/>
      <c r="K114" s="12"/>
      <c r="L114" s="5"/>
      <c r="M114" s="12"/>
      <c r="N114" s="5"/>
      <c r="O114" s="12"/>
      <c r="P114" s="5"/>
      <c r="Q114" s="12"/>
      <c r="R114" s="5"/>
      <c r="S114" s="8"/>
      <c r="T114" s="6"/>
    </row>
    <row r="115" spans="1:20" x14ac:dyDescent="0.25">
      <c r="A115" s="4">
        <v>560239</v>
      </c>
      <c r="B115" s="5" t="s">
        <v>214</v>
      </c>
      <c r="C115" s="12"/>
      <c r="D115" s="5"/>
      <c r="E115" s="131">
        <v>1329651.98</v>
      </c>
      <c r="F115" s="195">
        <v>35</v>
      </c>
      <c r="G115" s="192">
        <v>0</v>
      </c>
      <c r="H115" s="193">
        <v>0</v>
      </c>
      <c r="I115" s="192">
        <v>3337572.88</v>
      </c>
      <c r="J115" s="193">
        <v>130</v>
      </c>
      <c r="K115" s="192">
        <v>2454537.2599999998</v>
      </c>
      <c r="L115" s="193">
        <v>87</v>
      </c>
      <c r="M115" s="192">
        <v>1695590.48</v>
      </c>
      <c r="N115" s="193">
        <v>106</v>
      </c>
      <c r="O115" s="12"/>
      <c r="P115" s="5"/>
      <c r="Q115" s="12"/>
      <c r="R115" s="5"/>
      <c r="S115" s="8"/>
      <c r="T115" s="6"/>
    </row>
    <row r="116" spans="1:20" x14ac:dyDescent="0.25">
      <c r="A116" s="4" t="s">
        <v>253</v>
      </c>
      <c r="B116" s="5" t="s">
        <v>254</v>
      </c>
      <c r="C116" s="12"/>
      <c r="D116" s="5"/>
      <c r="E116" s="12"/>
      <c r="F116" s="5"/>
      <c r="G116" s="12"/>
      <c r="H116" s="5"/>
      <c r="I116" s="12"/>
      <c r="J116" s="5"/>
      <c r="K116" s="12"/>
      <c r="L116" s="5"/>
      <c r="M116" s="12"/>
      <c r="N116" s="5"/>
      <c r="O116" s="12"/>
      <c r="P116" s="5"/>
      <c r="Q116" s="12"/>
      <c r="R116" s="5"/>
      <c r="S116" s="8"/>
      <c r="T116" s="6"/>
    </row>
    <row r="117" spans="1:20" x14ac:dyDescent="0.25">
      <c r="A117" s="4" t="s">
        <v>215</v>
      </c>
      <c r="B117" s="5" t="s">
        <v>216</v>
      </c>
      <c r="C117" s="12"/>
      <c r="D117" s="5"/>
      <c r="E117" s="12"/>
      <c r="F117" s="5"/>
      <c r="G117" s="12"/>
      <c r="H117" s="5"/>
      <c r="I117" s="12"/>
      <c r="J117" s="5"/>
      <c r="K117" s="12"/>
      <c r="L117" s="5"/>
      <c r="M117" s="12"/>
      <c r="N117" s="5"/>
      <c r="O117" s="12"/>
      <c r="P117" s="5"/>
      <c r="Q117" s="12"/>
      <c r="R117" s="5"/>
      <c r="S117" s="8"/>
      <c r="T117" s="6"/>
    </row>
    <row r="118" spans="1:20" x14ac:dyDescent="0.25">
      <c r="A118" s="4">
        <v>560251</v>
      </c>
      <c r="B118" s="5" t="s">
        <v>217</v>
      </c>
      <c r="C118" s="12"/>
      <c r="D118" s="5"/>
      <c r="E118" s="12"/>
      <c r="F118" s="5"/>
      <c r="G118" s="12"/>
      <c r="H118" s="5"/>
      <c r="I118" s="12"/>
      <c r="J118" s="5"/>
      <c r="K118" s="12"/>
      <c r="L118" s="5"/>
      <c r="M118" s="12"/>
      <c r="N118" s="5"/>
      <c r="O118" s="12"/>
      <c r="P118" s="5"/>
      <c r="Q118" s="12"/>
      <c r="R118" s="5"/>
      <c r="S118" s="8"/>
      <c r="T118" s="6"/>
    </row>
    <row r="119" spans="1:20" x14ac:dyDescent="0.25">
      <c r="A119" s="4">
        <v>560254</v>
      </c>
      <c r="B119" s="5" t="s">
        <v>218</v>
      </c>
      <c r="C119" s="12"/>
      <c r="D119" s="5"/>
      <c r="E119" s="12"/>
      <c r="F119" s="5"/>
      <c r="G119" s="12"/>
      <c r="H119" s="5"/>
      <c r="I119" s="12"/>
      <c r="J119" s="5"/>
      <c r="K119" s="12"/>
      <c r="L119" s="5"/>
      <c r="M119" s="12"/>
      <c r="N119" s="5"/>
      <c r="O119" s="12"/>
      <c r="P119" s="5"/>
      <c r="Q119" s="12"/>
      <c r="R119" s="5"/>
      <c r="S119" s="8"/>
      <c r="T119" s="6"/>
    </row>
    <row r="120" spans="1:20" x14ac:dyDescent="0.25">
      <c r="A120" s="4">
        <v>560257</v>
      </c>
      <c r="B120" s="5" t="s">
        <v>255</v>
      </c>
      <c r="C120" s="12"/>
      <c r="D120" s="5"/>
      <c r="E120" s="12"/>
      <c r="F120" s="5"/>
      <c r="G120" s="12"/>
      <c r="H120" s="5"/>
      <c r="I120" s="12"/>
      <c r="J120" s="5"/>
      <c r="K120" s="12"/>
      <c r="L120" s="5"/>
      <c r="M120" s="12"/>
      <c r="N120" s="5"/>
      <c r="O120" s="12"/>
      <c r="P120" s="5"/>
      <c r="Q120" s="12"/>
      <c r="R120" s="5"/>
      <c r="S120" s="8"/>
      <c r="T120" s="6"/>
    </row>
    <row r="121" spans="1:20" x14ac:dyDescent="0.25">
      <c r="A121" s="4">
        <v>560258</v>
      </c>
      <c r="B121" s="5" t="s">
        <v>219</v>
      </c>
      <c r="C121" s="12"/>
      <c r="D121" s="5"/>
      <c r="E121" s="12"/>
      <c r="F121" s="5"/>
      <c r="G121" s="12"/>
      <c r="H121" s="5"/>
      <c r="I121" s="12"/>
      <c r="J121" s="5"/>
      <c r="K121" s="12"/>
      <c r="L121" s="5"/>
      <c r="M121" s="12"/>
      <c r="N121" s="5"/>
      <c r="O121" s="12"/>
      <c r="P121" s="5"/>
      <c r="Q121" s="12"/>
      <c r="R121" s="5"/>
      <c r="S121" s="8"/>
      <c r="T121" s="6"/>
    </row>
    <row r="122" spans="1:20" ht="30" x14ac:dyDescent="0.25">
      <c r="A122" s="4">
        <v>560260</v>
      </c>
      <c r="B122" s="5" t="s">
        <v>220</v>
      </c>
      <c r="C122" s="12"/>
      <c r="D122" s="5"/>
      <c r="E122" s="12"/>
      <c r="F122" s="5"/>
      <c r="G122" s="12"/>
      <c r="H122" s="5"/>
      <c r="I122" s="12"/>
      <c r="J122" s="5"/>
      <c r="K122" s="12"/>
      <c r="L122" s="5"/>
      <c r="M122" s="12"/>
      <c r="N122" s="5"/>
      <c r="O122" s="12"/>
      <c r="P122" s="5"/>
      <c r="Q122" s="12"/>
      <c r="R122" s="5"/>
      <c r="S122" s="8"/>
      <c r="T122" s="6"/>
    </row>
    <row r="123" spans="1:20" x14ac:dyDescent="0.25">
      <c r="A123" s="4">
        <v>560277</v>
      </c>
      <c r="B123" s="5" t="s">
        <v>221</v>
      </c>
      <c r="C123" s="12"/>
      <c r="D123" s="5"/>
      <c r="E123" s="12"/>
      <c r="F123" s="5"/>
      <c r="G123" s="12"/>
      <c r="H123" s="5"/>
      <c r="I123" s="12"/>
      <c r="J123" s="5"/>
      <c r="K123" s="12"/>
      <c r="L123" s="5"/>
      <c r="M123" s="12"/>
      <c r="N123" s="5"/>
      <c r="O123" s="12"/>
      <c r="P123" s="5"/>
      <c r="Q123" s="12"/>
      <c r="R123" s="5"/>
      <c r="S123" s="8"/>
      <c r="T123" s="6"/>
    </row>
    <row r="124" spans="1:20" x14ac:dyDescent="0.25">
      <c r="A124" s="4">
        <v>560279</v>
      </c>
      <c r="B124" s="5" t="s">
        <v>222</v>
      </c>
      <c r="C124" s="12"/>
      <c r="D124" s="5"/>
      <c r="E124" s="12"/>
      <c r="F124" s="5"/>
      <c r="G124" s="12"/>
      <c r="H124" s="5"/>
      <c r="I124" s="12"/>
      <c r="J124" s="5"/>
      <c r="K124" s="12"/>
      <c r="L124" s="5"/>
      <c r="M124" s="12"/>
      <c r="N124" s="5"/>
      <c r="O124" s="12"/>
      <c r="P124" s="5"/>
      <c r="Q124" s="12"/>
      <c r="R124" s="5"/>
      <c r="S124" s="8"/>
      <c r="T124" s="6"/>
    </row>
    <row r="125" spans="1:20" ht="30" x14ac:dyDescent="0.25">
      <c r="A125" s="4">
        <v>560283</v>
      </c>
      <c r="B125" s="5" t="s">
        <v>237</v>
      </c>
      <c r="C125" s="131">
        <v>15672767.85</v>
      </c>
      <c r="D125" s="195">
        <v>1139</v>
      </c>
      <c r="E125" s="12"/>
      <c r="F125" s="5"/>
      <c r="G125" s="12"/>
      <c r="H125" s="5"/>
      <c r="I125" s="12"/>
      <c r="J125" s="5"/>
      <c r="K125" s="12"/>
      <c r="L125" s="5"/>
      <c r="M125" s="12"/>
      <c r="N125" s="5"/>
      <c r="O125" s="12"/>
      <c r="P125" s="5"/>
      <c r="Q125" s="12"/>
      <c r="R125" s="5"/>
      <c r="S125" s="8"/>
      <c r="T125" s="6"/>
    </row>
    <row r="126" spans="1:20" x14ac:dyDescent="0.25">
      <c r="A126" s="4">
        <v>560284</v>
      </c>
      <c r="B126" s="5" t="s">
        <v>223</v>
      </c>
      <c r="C126" s="12"/>
      <c r="D126" s="5"/>
      <c r="E126" s="12"/>
      <c r="F126" s="5"/>
      <c r="G126" s="12"/>
      <c r="H126" s="5"/>
      <c r="I126" s="12"/>
      <c r="J126" s="5"/>
      <c r="K126" s="12"/>
      <c r="L126" s="5"/>
      <c r="M126" s="12"/>
      <c r="N126" s="5"/>
      <c r="O126" s="12"/>
      <c r="P126" s="5"/>
      <c r="Q126" s="12"/>
      <c r="R126" s="5"/>
      <c r="S126" s="8"/>
      <c r="T126" s="6"/>
    </row>
    <row r="127" spans="1:20" ht="45" x14ac:dyDescent="0.25">
      <c r="A127" s="4">
        <v>560285</v>
      </c>
      <c r="B127" s="5" t="s">
        <v>224</v>
      </c>
      <c r="C127" s="12"/>
      <c r="D127" s="5"/>
      <c r="E127" s="12"/>
      <c r="F127" s="5"/>
      <c r="G127" s="12"/>
      <c r="H127" s="5"/>
      <c r="I127" s="12"/>
      <c r="J127" s="5"/>
      <c r="K127" s="12"/>
      <c r="L127" s="5"/>
      <c r="M127" s="12"/>
      <c r="N127" s="5"/>
      <c r="O127" s="12"/>
      <c r="P127" s="5"/>
      <c r="Q127" s="12"/>
      <c r="R127" s="5"/>
      <c r="S127" s="8"/>
      <c r="T127" s="6"/>
    </row>
    <row r="128" spans="1:20" x14ac:dyDescent="0.25">
      <c r="A128" s="4">
        <v>560318</v>
      </c>
      <c r="B128" s="5" t="s">
        <v>225</v>
      </c>
      <c r="C128" s="12"/>
      <c r="D128" s="5"/>
      <c r="E128" s="12"/>
      <c r="F128" s="5"/>
      <c r="G128" s="12"/>
      <c r="H128" s="5"/>
      <c r="I128" s="12"/>
      <c r="J128" s="5"/>
      <c r="K128" s="12"/>
      <c r="L128" s="5"/>
      <c r="M128" s="12"/>
      <c r="N128" s="5"/>
      <c r="O128" s="12"/>
      <c r="P128" s="5"/>
      <c r="Q128" s="12"/>
      <c r="R128" s="5"/>
      <c r="S128" s="8"/>
      <c r="T128" s="6"/>
    </row>
    <row r="129" spans="1:23" x14ac:dyDescent="0.25">
      <c r="A129" s="4">
        <v>560319</v>
      </c>
      <c r="B129" s="5" t="s">
        <v>226</v>
      </c>
      <c r="C129" s="12"/>
      <c r="D129" s="5"/>
      <c r="E129" s="12"/>
      <c r="F129" s="5"/>
      <c r="G129" s="12"/>
      <c r="H129" s="5"/>
      <c r="I129" s="12"/>
      <c r="J129" s="5"/>
      <c r="K129" s="12"/>
      <c r="L129" s="5"/>
      <c r="M129" s="12"/>
      <c r="N129" s="5"/>
      <c r="O129" s="12"/>
      <c r="P129" s="5"/>
      <c r="Q129" s="12"/>
      <c r="R129" s="5"/>
      <c r="S129" s="8"/>
      <c r="T129" s="6"/>
    </row>
    <row r="130" spans="1:23" x14ac:dyDescent="0.25">
      <c r="A130" s="4">
        <v>560320</v>
      </c>
      <c r="B130" s="5" t="s">
        <v>227</v>
      </c>
      <c r="C130" s="12"/>
      <c r="D130" s="5"/>
      <c r="E130" s="12"/>
      <c r="F130" s="5"/>
      <c r="G130" s="12"/>
      <c r="H130" s="5"/>
      <c r="I130" s="12"/>
      <c r="J130" s="5"/>
      <c r="K130" s="12"/>
      <c r="L130" s="5"/>
      <c r="M130" s="12"/>
      <c r="N130" s="5"/>
      <c r="O130" s="12"/>
      <c r="P130" s="5"/>
      <c r="Q130" s="12"/>
      <c r="R130" s="5"/>
      <c r="S130" s="8"/>
      <c r="T130" s="6"/>
    </row>
    <row r="131" spans="1:23" x14ac:dyDescent="0.25">
      <c r="A131" s="4">
        <v>560321</v>
      </c>
      <c r="B131" s="5" t="s">
        <v>228</v>
      </c>
      <c r="C131" s="12"/>
      <c r="D131" s="5"/>
      <c r="E131" s="12"/>
      <c r="F131" s="5"/>
      <c r="G131" s="12"/>
      <c r="H131" s="5"/>
      <c r="I131" s="12"/>
      <c r="J131" s="5"/>
      <c r="K131" s="12"/>
      <c r="L131" s="5"/>
      <c r="M131" s="12"/>
      <c r="N131" s="5"/>
      <c r="O131" s="131">
        <v>8796951.8800000008</v>
      </c>
      <c r="P131" s="195">
        <v>100</v>
      </c>
      <c r="Q131" s="12"/>
      <c r="R131" s="5"/>
      <c r="S131" s="8"/>
      <c r="T131" s="6"/>
    </row>
    <row r="132" spans="1:23" x14ac:dyDescent="0.25">
      <c r="A132" s="4">
        <v>560322</v>
      </c>
      <c r="B132" s="5" t="s">
        <v>229</v>
      </c>
      <c r="C132" s="12"/>
      <c r="D132" s="5"/>
      <c r="E132" s="12"/>
      <c r="F132" s="5"/>
      <c r="G132" s="12"/>
      <c r="H132" s="5"/>
      <c r="I132" s="12"/>
      <c r="J132" s="5"/>
      <c r="K132" s="12"/>
      <c r="L132" s="5"/>
      <c r="M132" s="12"/>
      <c r="N132" s="5"/>
      <c r="O132" s="12"/>
      <c r="P132" s="5"/>
      <c r="Q132" s="12"/>
      <c r="R132" s="5"/>
      <c r="S132" s="8"/>
      <c r="T132" s="6"/>
    </row>
    <row r="133" spans="1:23" x14ac:dyDescent="0.25">
      <c r="A133" s="4">
        <v>560323</v>
      </c>
      <c r="B133" s="5" t="s">
        <v>256</v>
      </c>
      <c r="C133" s="12"/>
      <c r="D133" s="5"/>
      <c r="E133" s="12"/>
      <c r="F133" s="5"/>
      <c r="G133" s="12"/>
      <c r="H133" s="5"/>
      <c r="I133" s="12"/>
      <c r="J133" s="5"/>
      <c r="K133" s="12"/>
      <c r="L133" s="5"/>
      <c r="M133" s="12"/>
      <c r="N133" s="5"/>
      <c r="O133" s="12"/>
      <c r="P133" s="5"/>
      <c r="Q133" s="12"/>
      <c r="R133" s="5"/>
      <c r="S133" s="8"/>
      <c r="T133" s="6"/>
    </row>
    <row r="134" spans="1:23" x14ac:dyDescent="0.25">
      <c r="A134" s="4">
        <v>560324</v>
      </c>
      <c r="B134" s="5" t="s">
        <v>230</v>
      </c>
      <c r="C134" s="12"/>
      <c r="D134" s="5"/>
      <c r="E134" s="12"/>
      <c r="F134" s="5"/>
      <c r="G134" s="12"/>
      <c r="H134" s="5"/>
      <c r="I134" s="12"/>
      <c r="J134" s="5"/>
      <c r="K134" s="12"/>
      <c r="L134" s="5"/>
      <c r="M134" s="12"/>
      <c r="N134" s="5"/>
      <c r="O134" s="12"/>
      <c r="P134" s="5"/>
      <c r="Q134" s="12"/>
      <c r="R134" s="5"/>
      <c r="S134" s="8"/>
      <c r="T134" s="6"/>
    </row>
    <row r="135" spans="1:23" x14ac:dyDescent="0.25">
      <c r="A135" s="4"/>
      <c r="B135" s="9" t="s">
        <v>2</v>
      </c>
      <c r="C135" s="13">
        <v>18394271.609999999</v>
      </c>
      <c r="D135" s="203">
        <v>15817</v>
      </c>
      <c r="G135" s="13"/>
      <c r="H135" s="9"/>
      <c r="I135" s="13"/>
      <c r="J135" s="9"/>
      <c r="K135" s="13"/>
      <c r="L135" s="9"/>
      <c r="M135" s="13">
        <v>478925.38</v>
      </c>
      <c r="N135" s="9">
        <v>19</v>
      </c>
      <c r="O135" s="13">
        <v>7258000</v>
      </c>
      <c r="P135" s="9">
        <v>71</v>
      </c>
      <c r="Q135" s="13">
        <v>14753479</v>
      </c>
      <c r="R135" s="9">
        <v>318</v>
      </c>
      <c r="S135" s="8"/>
      <c r="T135" s="6"/>
      <c r="U135" s="23">
        <f>C135+E135+G135+I135+K135+M135+O135+Q135+S135</f>
        <v>40884675.990000002</v>
      </c>
      <c r="V135" s="205">
        <f t="shared" ref="V135" si="0">D135+F135+H135+J135+L135+N135+P135+R135+T135</f>
        <v>16225</v>
      </c>
      <c r="W135" s="23"/>
    </row>
    <row r="136" spans="1:23" x14ac:dyDescent="0.25">
      <c r="A136" s="4"/>
      <c r="B136" s="9" t="s">
        <v>238</v>
      </c>
      <c r="C136" s="135">
        <f>SUM(C4:C135)</f>
        <v>1487486960.49</v>
      </c>
      <c r="D136" s="21">
        <f>SUM(D4:D135)</f>
        <v>107455</v>
      </c>
      <c r="E136" s="135">
        <f>SUM(E4:E135)</f>
        <v>46004736.030000001</v>
      </c>
      <c r="F136" s="21">
        <f t="shared" ref="F136:T136" si="1">SUM(F4:F135)</f>
        <v>1288</v>
      </c>
      <c r="G136" s="135">
        <f t="shared" ref="G136:L136" si="2">SUM(G4:G135)</f>
        <v>625677.84</v>
      </c>
      <c r="H136" s="21">
        <f t="shared" si="2"/>
        <v>24</v>
      </c>
      <c r="I136" s="135">
        <f t="shared" si="2"/>
        <v>47687487.259999998</v>
      </c>
      <c r="J136" s="21">
        <f t="shared" si="2"/>
        <v>1798</v>
      </c>
      <c r="K136" s="135">
        <f t="shared" si="2"/>
        <v>13973208.65</v>
      </c>
      <c r="L136" s="21">
        <f t="shared" si="2"/>
        <v>474</v>
      </c>
      <c r="M136" s="135">
        <f>SUM(M4:M135)</f>
        <v>25548090.219999999</v>
      </c>
      <c r="N136" s="21">
        <f>SUM(N4:N135)</f>
        <v>1415</v>
      </c>
      <c r="O136" s="135">
        <f t="shared" si="1"/>
        <v>155148819.19999999</v>
      </c>
      <c r="P136" s="21">
        <f t="shared" si="1"/>
        <v>1630</v>
      </c>
      <c r="Q136" s="135">
        <f>SUM(Q4:Q135)</f>
        <v>1747897200</v>
      </c>
      <c r="R136" s="21">
        <f t="shared" si="1"/>
        <v>20469</v>
      </c>
      <c r="S136" s="136">
        <f t="shared" si="1"/>
        <v>269736520.31</v>
      </c>
      <c r="T136" s="22">
        <f t="shared" si="1"/>
        <v>2655</v>
      </c>
    </row>
    <row r="137" spans="1:23" x14ac:dyDescent="0.25">
      <c r="C137" s="10">
        <f>C136-C135</f>
        <v>1469092688.8800001</v>
      </c>
      <c r="D137" s="134">
        <f>D136-D135</f>
        <v>91638</v>
      </c>
      <c r="E137" s="10">
        <f t="shared" ref="E137:T137" si="3">E136-E135</f>
        <v>46004736.030000001</v>
      </c>
      <c r="F137" s="134">
        <f t="shared" si="3"/>
        <v>1288</v>
      </c>
      <c r="G137" s="10">
        <f t="shared" si="3"/>
        <v>625677.84</v>
      </c>
      <c r="H137" s="134">
        <f t="shared" si="3"/>
        <v>24</v>
      </c>
      <c r="I137" s="10">
        <f t="shared" si="3"/>
        <v>47687487.259999998</v>
      </c>
      <c r="J137" s="134">
        <f t="shared" si="3"/>
        <v>1798</v>
      </c>
      <c r="K137" s="10">
        <f t="shared" si="3"/>
        <v>13973208.65</v>
      </c>
      <c r="L137" s="134">
        <f t="shared" si="3"/>
        <v>474</v>
      </c>
      <c r="M137" s="10">
        <f t="shared" si="3"/>
        <v>25069164.84</v>
      </c>
      <c r="N137" s="134">
        <f t="shared" si="3"/>
        <v>1396</v>
      </c>
      <c r="O137" s="10">
        <f t="shared" si="3"/>
        <v>147890819.19999999</v>
      </c>
      <c r="P137" s="134">
        <f t="shared" si="3"/>
        <v>1559</v>
      </c>
      <c r="Q137" s="10">
        <f t="shared" si="3"/>
        <v>1733143721</v>
      </c>
      <c r="R137" s="134">
        <f t="shared" si="3"/>
        <v>20151</v>
      </c>
      <c r="S137" s="10">
        <f t="shared" si="3"/>
        <v>269736520.31</v>
      </c>
      <c r="T137" s="134">
        <f t="shared" si="3"/>
        <v>2655</v>
      </c>
    </row>
  </sheetData>
  <mergeCells count="12">
    <mergeCell ref="B1:Q1"/>
    <mergeCell ref="S2:T2"/>
    <mergeCell ref="A2:A3"/>
    <mergeCell ref="B2:B3"/>
    <mergeCell ref="C2:D2"/>
    <mergeCell ref="E2:F2"/>
    <mergeCell ref="O2:P2"/>
    <mergeCell ref="Q2:R2"/>
    <mergeCell ref="G2:H2"/>
    <mergeCell ref="I2:J2"/>
    <mergeCell ref="K2:L2"/>
    <mergeCell ref="M2:N2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4294967293" verticalDpi="4294967293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U141"/>
  <sheetViews>
    <sheetView view="pageBreakPreview" topLeftCell="B1" zoomScale="80" zoomScaleNormal="100" zoomScaleSheetLayoutView="80" workbookViewId="0">
      <pane xSplit="2" ySplit="3" topLeftCell="N115" activePane="bottomRight" state="frozen"/>
      <selection activeCell="B1" sqref="B1"/>
      <selection pane="topRight" activeCell="D1" sqref="D1"/>
      <selection pane="bottomLeft" activeCell="B5" sqref="B5"/>
      <selection pane="bottomRight" activeCell="K47" sqref="K47"/>
    </sheetView>
  </sheetViews>
  <sheetFormatPr defaultRowHeight="15" x14ac:dyDescent="0.25"/>
  <cols>
    <col min="1" max="1" width="4" style="3" hidden="1" customWidth="1"/>
    <col min="2" max="2" width="8.5703125" style="185" customWidth="1"/>
    <col min="3" max="3" width="33.28515625" style="1" customWidth="1"/>
    <col min="4" max="4" width="17.140625" style="117" customWidth="1"/>
    <col min="5" max="5" width="15.85546875" style="118" customWidth="1"/>
    <col min="6" max="6" width="18.28515625" style="117" customWidth="1"/>
    <col min="7" max="7" width="14.5703125" style="116" customWidth="1"/>
    <col min="8" max="8" width="17.5703125" style="117" customWidth="1"/>
    <col min="9" max="9" width="15.7109375" style="116" customWidth="1"/>
    <col min="10" max="10" width="16" style="117" customWidth="1"/>
    <col min="11" max="11" width="14.7109375" style="116" customWidth="1"/>
    <col min="12" max="12" width="14.85546875" style="117" customWidth="1"/>
    <col min="13" max="13" width="13.85546875" style="116" customWidth="1"/>
    <col min="14" max="14" width="17.85546875" style="117" customWidth="1"/>
    <col min="15" max="15" width="13.85546875" style="116" customWidth="1"/>
    <col min="16" max="16" width="14.28515625" style="3" bestFit="1" customWidth="1"/>
    <col min="17" max="17" width="15.7109375" style="3" customWidth="1"/>
    <col min="18" max="18" width="14.7109375" style="23" customWidth="1"/>
    <col min="19" max="19" width="14.5703125" style="3" customWidth="1"/>
    <col min="20" max="20" width="13.5703125" style="3" bestFit="1" customWidth="1"/>
    <col min="21" max="16384" width="9.140625" style="3"/>
  </cols>
  <sheetData>
    <row r="1" spans="1:19" customFormat="1" ht="36.75" customHeight="1" thickBot="1" x14ac:dyDescent="0.35">
      <c r="A1" s="142"/>
      <c r="B1" s="184"/>
      <c r="C1" s="259" t="s">
        <v>379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45"/>
    </row>
    <row r="2" spans="1:19" ht="15" customHeight="1" x14ac:dyDescent="0.25">
      <c r="A2" s="260" t="s">
        <v>28</v>
      </c>
      <c r="B2" s="254" t="s">
        <v>27</v>
      </c>
      <c r="C2" s="255" t="s">
        <v>26</v>
      </c>
      <c r="D2" s="263" t="s">
        <v>118</v>
      </c>
      <c r="E2" s="263"/>
      <c r="F2" s="254" t="s">
        <v>117</v>
      </c>
      <c r="G2" s="254"/>
      <c r="H2" s="254" t="s">
        <v>116</v>
      </c>
      <c r="I2" s="254"/>
      <c r="J2" s="254" t="s">
        <v>115</v>
      </c>
      <c r="K2" s="254"/>
      <c r="L2" s="254" t="s">
        <v>114</v>
      </c>
      <c r="M2" s="254"/>
      <c r="N2" s="254" t="s">
        <v>113</v>
      </c>
      <c r="O2" s="254"/>
      <c r="P2" s="254" t="s">
        <v>112</v>
      </c>
      <c r="Q2" s="254"/>
      <c r="R2" s="262" t="s">
        <v>345</v>
      </c>
      <c r="S2" s="262"/>
    </row>
    <row r="3" spans="1:19" ht="30" x14ac:dyDescent="0.25">
      <c r="A3" s="261"/>
      <c r="B3" s="254"/>
      <c r="C3" s="255"/>
      <c r="D3" s="146" t="s">
        <v>119</v>
      </c>
      <c r="E3" s="147" t="s">
        <v>258</v>
      </c>
      <c r="F3" s="146" t="s">
        <v>119</v>
      </c>
      <c r="G3" s="147" t="s">
        <v>258</v>
      </c>
      <c r="H3" s="146" t="s">
        <v>119</v>
      </c>
      <c r="I3" s="147" t="s">
        <v>258</v>
      </c>
      <c r="J3" s="146" t="s">
        <v>119</v>
      </c>
      <c r="K3" s="147" t="s">
        <v>258</v>
      </c>
      <c r="L3" s="146" t="s">
        <v>119</v>
      </c>
      <c r="M3" s="147" t="s">
        <v>258</v>
      </c>
      <c r="N3" s="146" t="s">
        <v>1</v>
      </c>
      <c r="O3" s="147" t="s">
        <v>258</v>
      </c>
      <c r="P3" s="146" t="s">
        <v>1</v>
      </c>
      <c r="Q3" s="147" t="s">
        <v>258</v>
      </c>
      <c r="R3" s="146" t="s">
        <v>66</v>
      </c>
      <c r="S3" s="147" t="s">
        <v>258</v>
      </c>
    </row>
    <row r="4" spans="1:19" x14ac:dyDescent="0.25">
      <c r="A4" s="119">
        <v>1</v>
      </c>
      <c r="B4" s="178">
        <v>560001</v>
      </c>
      <c r="C4" s="5" t="s">
        <v>429</v>
      </c>
      <c r="D4" s="192">
        <v>11049028.529999999</v>
      </c>
      <c r="E4" s="193">
        <v>6142</v>
      </c>
      <c r="F4" s="192">
        <v>6514696.1799999997</v>
      </c>
      <c r="G4" s="193">
        <v>3591</v>
      </c>
      <c r="H4" s="192">
        <v>7486181.9299999997</v>
      </c>
      <c r="I4" s="193">
        <v>10174</v>
      </c>
      <c r="J4" s="192">
        <v>2241245.13</v>
      </c>
      <c r="K4" s="193">
        <v>1788</v>
      </c>
      <c r="L4" s="19"/>
      <c r="M4" s="20"/>
      <c r="N4" s="19"/>
      <c r="O4" s="20"/>
      <c r="P4" s="121"/>
      <c r="Q4" s="121"/>
      <c r="R4" s="209">
        <v>4163521.06</v>
      </c>
      <c r="S4" s="210">
        <v>886</v>
      </c>
    </row>
    <row r="5" spans="1:19" x14ac:dyDescent="0.25">
      <c r="A5" s="119">
        <v>2</v>
      </c>
      <c r="B5" s="178">
        <v>560264</v>
      </c>
      <c r="C5" s="5" t="s">
        <v>22</v>
      </c>
      <c r="D5" s="192">
        <v>14707369.92</v>
      </c>
      <c r="E5" s="193">
        <v>9897</v>
      </c>
      <c r="F5" s="192">
        <v>7271136.29</v>
      </c>
      <c r="G5" s="193">
        <v>4197</v>
      </c>
      <c r="H5" s="192">
        <v>18901739.52</v>
      </c>
      <c r="I5" s="193">
        <v>23904</v>
      </c>
      <c r="J5" s="192">
        <v>17093751.989999998</v>
      </c>
      <c r="K5" s="193">
        <v>9423</v>
      </c>
      <c r="L5" s="192">
        <v>1604306.86</v>
      </c>
      <c r="M5" s="193">
        <v>1898</v>
      </c>
      <c r="N5" s="19"/>
      <c r="O5" s="20"/>
      <c r="P5" s="121"/>
      <c r="Q5" s="121"/>
      <c r="R5" s="114"/>
      <c r="S5" s="121"/>
    </row>
    <row r="6" spans="1:19" x14ac:dyDescent="0.25">
      <c r="A6" s="119" t="e">
        <v>#REF!</v>
      </c>
      <c r="B6" s="178">
        <v>560259</v>
      </c>
      <c r="C6" s="5" t="s">
        <v>30</v>
      </c>
      <c r="D6" s="19">
        <v>0</v>
      </c>
      <c r="E6" s="20"/>
      <c r="F6" s="19">
        <v>0</v>
      </c>
      <c r="G6" s="20"/>
      <c r="H6" s="192">
        <v>828075.96</v>
      </c>
      <c r="I6" s="193">
        <v>1090</v>
      </c>
      <c r="J6" s="192">
        <v>969169.92000000004</v>
      </c>
      <c r="K6" s="193">
        <v>772</v>
      </c>
      <c r="L6" s="19"/>
      <c r="M6" s="20"/>
      <c r="N6" s="19"/>
      <c r="O6" s="20"/>
      <c r="P6" s="121"/>
      <c r="Q6" s="121"/>
      <c r="R6" s="114"/>
      <c r="S6" s="121"/>
    </row>
    <row r="7" spans="1:19" x14ac:dyDescent="0.25">
      <c r="A7" s="119">
        <v>6</v>
      </c>
      <c r="B7" s="178">
        <v>560220</v>
      </c>
      <c r="C7" s="5" t="s">
        <v>16</v>
      </c>
      <c r="D7" s="192">
        <v>2502272.5499999998</v>
      </c>
      <c r="E7" s="193">
        <v>1648</v>
      </c>
      <c r="F7" s="19">
        <v>0</v>
      </c>
      <c r="G7" s="20"/>
      <c r="H7" s="192">
        <v>3144263.22</v>
      </c>
      <c r="I7" s="193">
        <v>4599</v>
      </c>
      <c r="J7" s="192">
        <v>593606.91</v>
      </c>
      <c r="K7" s="193">
        <v>481</v>
      </c>
      <c r="L7" s="19"/>
      <c r="M7" s="20"/>
      <c r="N7" s="19"/>
      <c r="O7" s="20"/>
      <c r="P7" s="121"/>
      <c r="Q7" s="121"/>
      <c r="R7" s="114"/>
      <c r="S7" s="121"/>
    </row>
    <row r="8" spans="1:19" x14ac:dyDescent="0.25">
      <c r="A8" s="119"/>
      <c r="B8" s="178">
        <v>560263</v>
      </c>
      <c r="C8" s="5" t="s">
        <v>120</v>
      </c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21"/>
      <c r="Q8" s="121"/>
      <c r="R8" s="114"/>
      <c r="S8" s="121"/>
    </row>
    <row r="9" spans="1:19" x14ac:dyDescent="0.25">
      <c r="A9" s="119" t="e">
        <v>#REF!</v>
      </c>
      <c r="B9" s="178">
        <v>560144</v>
      </c>
      <c r="C9" s="5" t="s">
        <v>31</v>
      </c>
      <c r="D9" s="19">
        <v>0</v>
      </c>
      <c r="E9" s="20"/>
      <c r="F9" s="19">
        <v>0</v>
      </c>
      <c r="G9" s="20"/>
      <c r="H9" s="19">
        <v>0</v>
      </c>
      <c r="I9" s="20">
        <v>0</v>
      </c>
      <c r="J9" s="19">
        <v>0</v>
      </c>
      <c r="K9" s="20"/>
      <c r="L9" s="19"/>
      <c r="M9" s="20"/>
      <c r="N9" s="192">
        <v>2337618.64</v>
      </c>
      <c r="O9" s="193">
        <v>5294</v>
      </c>
      <c r="P9" s="121"/>
      <c r="Q9" s="121"/>
      <c r="R9" s="114"/>
      <c r="S9" s="121"/>
    </row>
    <row r="10" spans="1:19" x14ac:dyDescent="0.25">
      <c r="A10" s="119"/>
      <c r="B10" s="178">
        <v>560266</v>
      </c>
      <c r="C10" s="5" t="s">
        <v>121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21"/>
      <c r="Q10" s="121"/>
      <c r="R10" s="114"/>
      <c r="S10" s="121"/>
    </row>
    <row r="11" spans="1:19" x14ac:dyDescent="0.25">
      <c r="A11" s="119">
        <v>14</v>
      </c>
      <c r="B11" s="178">
        <v>560007</v>
      </c>
      <c r="C11" s="5" t="s">
        <v>23</v>
      </c>
      <c r="D11" s="192">
        <v>38224237.109999999</v>
      </c>
      <c r="E11" s="193">
        <v>13496</v>
      </c>
      <c r="F11" s="192">
        <v>20107154.850000001</v>
      </c>
      <c r="G11" s="193">
        <v>5383</v>
      </c>
      <c r="H11" s="192">
        <v>812759.4</v>
      </c>
      <c r="I11" s="193">
        <v>1230</v>
      </c>
      <c r="J11" s="192">
        <v>23907897.079999998</v>
      </c>
      <c r="K11" s="193">
        <v>11787</v>
      </c>
      <c r="L11" s="192">
        <v>20357424.300000001</v>
      </c>
      <c r="M11" s="193">
        <v>16074</v>
      </c>
      <c r="N11" s="19"/>
      <c r="O11" s="20"/>
      <c r="P11" s="121"/>
      <c r="Q11" s="121"/>
      <c r="R11" s="209">
        <v>21202154.52</v>
      </c>
      <c r="S11" s="210">
        <v>8937</v>
      </c>
    </row>
    <row r="12" spans="1:19" x14ac:dyDescent="0.25">
      <c r="A12" s="119">
        <v>15</v>
      </c>
      <c r="B12" s="178">
        <v>560008</v>
      </c>
      <c r="C12" s="5" t="s">
        <v>443</v>
      </c>
      <c r="D12" s="192">
        <v>13006553.890000001</v>
      </c>
      <c r="E12" s="193">
        <v>3441</v>
      </c>
      <c r="F12" s="192">
        <v>8239541.9299999997</v>
      </c>
      <c r="G12" s="193">
        <v>2593</v>
      </c>
      <c r="H12" s="192">
        <v>1228044.42</v>
      </c>
      <c r="I12" s="193">
        <v>1835</v>
      </c>
      <c r="J12" s="192">
        <v>6961983.7800000003</v>
      </c>
      <c r="K12" s="193">
        <v>3720</v>
      </c>
      <c r="L12" s="192">
        <v>6140261.2800000003</v>
      </c>
      <c r="M12" s="193">
        <v>5339</v>
      </c>
      <c r="N12" s="19"/>
      <c r="O12" s="20"/>
      <c r="P12" s="121"/>
      <c r="Q12" s="121"/>
      <c r="R12" s="209">
        <v>2174744.9300000002</v>
      </c>
      <c r="S12" s="210">
        <v>973</v>
      </c>
    </row>
    <row r="13" spans="1:19" x14ac:dyDescent="0.25">
      <c r="A13" s="119"/>
      <c r="B13" s="178" t="s">
        <v>122</v>
      </c>
      <c r="C13" s="5" t="s">
        <v>123</v>
      </c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21"/>
      <c r="Q13" s="121"/>
      <c r="R13" s="114"/>
      <c r="S13" s="121"/>
    </row>
    <row r="14" spans="1:19" x14ac:dyDescent="0.25">
      <c r="A14" s="119">
        <v>17</v>
      </c>
      <c r="B14" s="178">
        <v>560023</v>
      </c>
      <c r="C14" s="5" t="s">
        <v>18</v>
      </c>
      <c r="D14" s="192">
        <v>10090589.609999999</v>
      </c>
      <c r="E14" s="193">
        <v>7755</v>
      </c>
      <c r="F14" s="19">
        <v>0</v>
      </c>
      <c r="G14" s="20"/>
      <c r="H14" s="19">
        <v>0</v>
      </c>
      <c r="I14" s="20"/>
      <c r="J14" s="192">
        <v>4195.4399999999996</v>
      </c>
      <c r="K14" s="193">
        <v>3</v>
      </c>
      <c r="L14" s="19"/>
      <c r="M14" s="20"/>
      <c r="N14" s="192">
        <v>6173891.9199999999</v>
      </c>
      <c r="O14" s="193">
        <v>13982</v>
      </c>
      <c r="P14" s="121"/>
      <c r="Q14" s="121"/>
      <c r="R14" s="114"/>
      <c r="S14" s="121"/>
    </row>
    <row r="15" spans="1:19" x14ac:dyDescent="0.25">
      <c r="A15" s="119"/>
      <c r="B15" s="178" t="s">
        <v>124</v>
      </c>
      <c r="C15" s="5" t="s">
        <v>125</v>
      </c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21"/>
      <c r="Q15" s="121"/>
      <c r="R15" s="114"/>
      <c r="S15" s="121"/>
    </row>
    <row r="16" spans="1:19" x14ac:dyDescent="0.25">
      <c r="A16" s="119" t="e">
        <v>#REF!</v>
      </c>
      <c r="B16" s="178">
        <v>560255</v>
      </c>
      <c r="C16" s="5" t="s">
        <v>32</v>
      </c>
      <c r="D16" s="19">
        <v>0</v>
      </c>
      <c r="E16" s="20"/>
      <c r="F16" s="19">
        <v>0</v>
      </c>
      <c r="G16" s="20"/>
      <c r="H16" s="19">
        <v>0</v>
      </c>
      <c r="I16" s="20"/>
      <c r="J16" s="192">
        <v>3840226.49</v>
      </c>
      <c r="K16" s="193">
        <v>1866</v>
      </c>
      <c r="L16" s="19"/>
      <c r="M16" s="20"/>
      <c r="N16" s="19"/>
      <c r="O16" s="20"/>
      <c r="P16" s="121"/>
      <c r="Q16" s="121"/>
      <c r="R16" s="114"/>
      <c r="S16" s="121"/>
    </row>
    <row r="17" spans="1:19" x14ac:dyDescent="0.25">
      <c r="A17" s="119"/>
      <c r="B17" s="178">
        <v>560253</v>
      </c>
      <c r="C17" s="5" t="s">
        <v>127</v>
      </c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21"/>
      <c r="Q17" s="121"/>
      <c r="R17" s="114"/>
      <c r="S17" s="121"/>
    </row>
    <row r="18" spans="1:19" x14ac:dyDescent="0.25">
      <c r="A18" s="119"/>
      <c r="B18" s="178">
        <v>560261</v>
      </c>
      <c r="C18" s="5" t="s">
        <v>128</v>
      </c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21"/>
      <c r="Q18" s="121"/>
      <c r="R18" s="114"/>
      <c r="S18" s="121"/>
    </row>
    <row r="19" spans="1:19" ht="30" x14ac:dyDescent="0.25">
      <c r="A19" s="119" t="e">
        <v>#REF!</v>
      </c>
      <c r="B19" s="178">
        <v>560014</v>
      </c>
      <c r="C19" s="5" t="s">
        <v>33</v>
      </c>
      <c r="D19" s="19">
        <v>0</v>
      </c>
      <c r="E19" s="20"/>
      <c r="F19" s="19">
        <v>0</v>
      </c>
      <c r="G19" s="20"/>
      <c r="H19" s="192">
        <v>185304.6</v>
      </c>
      <c r="I19" s="193">
        <v>250</v>
      </c>
      <c r="J19" s="19">
        <v>0</v>
      </c>
      <c r="K19" s="20"/>
      <c r="L19" s="19"/>
      <c r="M19" s="20"/>
      <c r="N19" s="192">
        <v>725041.52</v>
      </c>
      <c r="O19" s="193">
        <v>1642</v>
      </c>
      <c r="P19" s="121"/>
      <c r="Q19" s="121"/>
      <c r="R19" s="114"/>
      <c r="S19" s="121"/>
    </row>
    <row r="20" spans="1:19" x14ac:dyDescent="0.25">
      <c r="A20" s="119">
        <v>30</v>
      </c>
      <c r="B20" s="178">
        <v>560267</v>
      </c>
      <c r="C20" s="5" t="s">
        <v>13</v>
      </c>
      <c r="D20" s="192">
        <v>17864485.41</v>
      </c>
      <c r="E20" s="193">
        <v>11646</v>
      </c>
      <c r="F20" s="19">
        <v>0</v>
      </c>
      <c r="G20" s="20"/>
      <c r="H20" s="192">
        <v>9609127.3800000008</v>
      </c>
      <c r="I20" s="193">
        <v>12879</v>
      </c>
      <c r="J20" s="192">
        <v>6025478.5599999996</v>
      </c>
      <c r="K20" s="193">
        <v>4539</v>
      </c>
      <c r="L20" s="192">
        <v>665458.52</v>
      </c>
      <c r="M20" s="193">
        <v>811</v>
      </c>
      <c r="N20" s="192">
        <v>16478136.08</v>
      </c>
      <c r="O20" s="193">
        <v>37318</v>
      </c>
      <c r="P20" s="121"/>
      <c r="Q20" s="121"/>
      <c r="R20" s="114"/>
      <c r="S20" s="121"/>
    </row>
    <row r="21" spans="1:19" x14ac:dyDescent="0.25">
      <c r="A21" s="119"/>
      <c r="B21" s="178">
        <v>560020</v>
      </c>
      <c r="C21" s="5" t="s">
        <v>445</v>
      </c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21"/>
      <c r="Q21" s="121"/>
      <c r="R21" s="114"/>
      <c r="S21" s="121"/>
    </row>
    <row r="22" spans="1:19" ht="30" x14ac:dyDescent="0.25">
      <c r="A22" s="119">
        <v>34</v>
      </c>
      <c r="B22" s="178">
        <v>560268</v>
      </c>
      <c r="C22" s="5" t="s">
        <v>19</v>
      </c>
      <c r="D22" s="192">
        <v>18179238.309999999</v>
      </c>
      <c r="E22" s="193">
        <v>11855</v>
      </c>
      <c r="F22" s="19">
        <v>0</v>
      </c>
      <c r="G22" s="20"/>
      <c r="H22" s="192">
        <v>7946457.4800000004</v>
      </c>
      <c r="I22" s="193">
        <v>10790</v>
      </c>
      <c r="J22" s="192">
        <v>15015934.17</v>
      </c>
      <c r="K22" s="193">
        <v>8460</v>
      </c>
      <c r="L22" s="19"/>
      <c r="M22" s="20"/>
      <c r="N22" s="192">
        <v>6306359.9199999999</v>
      </c>
      <c r="O22" s="193">
        <v>14282</v>
      </c>
      <c r="P22" s="121"/>
      <c r="Q22" s="121"/>
      <c r="R22" s="209"/>
      <c r="S22" s="210"/>
    </row>
    <row r="23" spans="1:19" x14ac:dyDescent="0.25">
      <c r="A23" s="119" t="e">
        <v>#REF!</v>
      </c>
      <c r="B23" s="178">
        <v>560024</v>
      </c>
      <c r="C23" s="5" t="s">
        <v>34</v>
      </c>
      <c r="D23" s="19">
        <v>0</v>
      </c>
      <c r="E23" s="20"/>
      <c r="F23" s="19">
        <v>0</v>
      </c>
      <c r="G23" s="20"/>
      <c r="H23" s="192">
        <v>9806463.5399999991</v>
      </c>
      <c r="I23" s="193">
        <v>14839</v>
      </c>
      <c r="J23" s="192">
        <v>2763172.29</v>
      </c>
      <c r="K23" s="193">
        <v>2239</v>
      </c>
      <c r="L23" s="19"/>
      <c r="M23" s="20"/>
      <c r="N23" s="19"/>
      <c r="O23" s="20"/>
      <c r="P23" s="121"/>
      <c r="Q23" s="121"/>
      <c r="R23" s="114"/>
      <c r="S23" s="121"/>
    </row>
    <row r="24" spans="1:19" x14ac:dyDescent="0.25">
      <c r="A24" s="119"/>
      <c r="B24" s="178">
        <v>560265</v>
      </c>
      <c r="C24" s="5" t="s">
        <v>129</v>
      </c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21"/>
      <c r="Q24" s="121"/>
      <c r="R24" s="114"/>
      <c r="S24" s="121"/>
    </row>
    <row r="25" spans="1:19" x14ac:dyDescent="0.25">
      <c r="A25" s="119"/>
      <c r="B25" s="178" t="s">
        <v>130</v>
      </c>
      <c r="C25" s="5" t="s">
        <v>131</v>
      </c>
      <c r="D25" s="19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0"/>
      <c r="P25" s="121"/>
      <c r="Q25" s="121"/>
      <c r="R25" s="114"/>
      <c r="S25" s="121"/>
    </row>
    <row r="26" spans="1:19" x14ac:dyDescent="0.25">
      <c r="A26" s="119" t="e">
        <v>#REF!</v>
      </c>
      <c r="B26" s="178">
        <v>560033</v>
      </c>
      <c r="C26" s="5" t="s">
        <v>35</v>
      </c>
      <c r="D26" s="19">
        <v>0</v>
      </c>
      <c r="E26" s="20"/>
      <c r="F26" s="19">
        <v>0</v>
      </c>
      <c r="G26" s="20"/>
      <c r="H26" s="192">
        <v>113654.16</v>
      </c>
      <c r="I26" s="193">
        <v>172</v>
      </c>
      <c r="J26" s="19">
        <v>0</v>
      </c>
      <c r="K26" s="20"/>
      <c r="L26" s="19"/>
      <c r="M26" s="20"/>
      <c r="N26" s="19"/>
      <c r="O26" s="20"/>
      <c r="P26" s="121"/>
      <c r="Q26" s="121"/>
      <c r="R26" s="114"/>
      <c r="S26" s="121"/>
    </row>
    <row r="27" spans="1:19" x14ac:dyDescent="0.25">
      <c r="A27" s="119"/>
      <c r="B27" s="178">
        <v>560325</v>
      </c>
      <c r="C27" s="5" t="s">
        <v>388</v>
      </c>
      <c r="D27" s="192">
        <v>8413597.0399999991</v>
      </c>
      <c r="E27" s="193">
        <v>4087</v>
      </c>
      <c r="F27" s="192"/>
      <c r="G27" s="193"/>
      <c r="H27" s="192">
        <v>2558536.38</v>
      </c>
      <c r="I27" s="193">
        <v>3501</v>
      </c>
      <c r="J27" s="192">
        <v>7515034.75</v>
      </c>
      <c r="K27" s="193">
        <v>5884</v>
      </c>
      <c r="L27" s="192">
        <v>410188.74</v>
      </c>
      <c r="M27" s="193">
        <v>491</v>
      </c>
      <c r="N27" s="19"/>
      <c r="O27" s="20"/>
      <c r="P27" s="121"/>
      <c r="Q27" s="121"/>
      <c r="R27" s="114"/>
      <c r="S27" s="121"/>
    </row>
    <row r="28" spans="1:19" x14ac:dyDescent="0.25">
      <c r="A28" s="119" t="e">
        <v>#REF!</v>
      </c>
      <c r="B28" s="178">
        <v>560035</v>
      </c>
      <c r="C28" s="5" t="s">
        <v>36</v>
      </c>
      <c r="D28" s="19">
        <v>0</v>
      </c>
      <c r="E28" s="20"/>
      <c r="F28" s="19">
        <v>0</v>
      </c>
      <c r="G28" s="20"/>
      <c r="H28" s="192">
        <v>3030143.4</v>
      </c>
      <c r="I28" s="193">
        <v>4526</v>
      </c>
      <c r="J28" s="192">
        <v>3122598.43</v>
      </c>
      <c r="K28" s="193">
        <v>2531</v>
      </c>
      <c r="L28" s="19"/>
      <c r="M28" s="20"/>
      <c r="N28" s="192">
        <v>5777371.04</v>
      </c>
      <c r="O28" s="193">
        <v>13084</v>
      </c>
      <c r="P28" s="121"/>
      <c r="Q28" s="121"/>
      <c r="R28" s="114"/>
      <c r="S28" s="121"/>
    </row>
    <row r="29" spans="1:19" x14ac:dyDescent="0.25">
      <c r="A29" s="119"/>
      <c r="B29" s="178" t="s">
        <v>132</v>
      </c>
      <c r="C29" s="5" t="s">
        <v>133</v>
      </c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21"/>
      <c r="Q29" s="121"/>
      <c r="R29" s="114"/>
      <c r="S29" s="121"/>
    </row>
    <row r="30" spans="1:19" x14ac:dyDescent="0.25">
      <c r="A30" s="119"/>
      <c r="B30" s="178" t="s">
        <v>134</v>
      </c>
      <c r="C30" s="5" t="s">
        <v>135</v>
      </c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21"/>
      <c r="Q30" s="121"/>
      <c r="R30" s="114"/>
      <c r="S30" s="121"/>
    </row>
    <row r="31" spans="1:19" x14ac:dyDescent="0.25">
      <c r="A31" s="119"/>
      <c r="B31" s="178" t="s">
        <v>136</v>
      </c>
      <c r="C31" s="5" t="s">
        <v>137</v>
      </c>
      <c r="D31" s="19"/>
      <c r="E31" s="20"/>
      <c r="F31" s="19"/>
      <c r="G31" s="20"/>
      <c r="H31" s="19"/>
      <c r="I31" s="20"/>
      <c r="J31" s="19"/>
      <c r="K31" s="20"/>
      <c r="L31" s="19"/>
      <c r="M31" s="20"/>
      <c r="N31" s="19"/>
      <c r="O31" s="20"/>
      <c r="P31" s="121"/>
      <c r="Q31" s="121"/>
      <c r="R31" s="114"/>
      <c r="S31" s="121"/>
    </row>
    <row r="32" spans="1:19" x14ac:dyDescent="0.25">
      <c r="A32" s="119">
        <v>70</v>
      </c>
      <c r="B32" s="178">
        <v>560206</v>
      </c>
      <c r="C32" s="5" t="s">
        <v>14</v>
      </c>
      <c r="D32" s="192">
        <v>17241607.370000001</v>
      </c>
      <c r="E32" s="193">
        <v>11305</v>
      </c>
      <c r="F32" s="19">
        <v>0</v>
      </c>
      <c r="G32" s="20"/>
      <c r="H32" s="192">
        <v>2463452.64</v>
      </c>
      <c r="I32" s="193">
        <v>3400</v>
      </c>
      <c r="J32" s="192">
        <v>6113689.4800000004</v>
      </c>
      <c r="K32" s="193">
        <v>5047</v>
      </c>
      <c r="L32" s="19"/>
      <c r="M32" s="20"/>
      <c r="N32" s="19"/>
      <c r="O32" s="20"/>
      <c r="P32" s="121"/>
      <c r="Q32" s="121"/>
      <c r="R32" s="114"/>
      <c r="S32" s="121"/>
    </row>
    <row r="33" spans="1:19" x14ac:dyDescent="0.25">
      <c r="A33" s="119" t="e">
        <v>#REF!</v>
      </c>
      <c r="B33" s="178">
        <v>560041</v>
      </c>
      <c r="C33" s="5" t="s">
        <v>37</v>
      </c>
      <c r="D33" s="19">
        <v>0</v>
      </c>
      <c r="E33" s="20"/>
      <c r="F33" s="19">
        <v>0</v>
      </c>
      <c r="G33" s="20"/>
      <c r="H33" s="192">
        <v>795579.12</v>
      </c>
      <c r="I33" s="193">
        <v>1204</v>
      </c>
      <c r="J33" s="192">
        <v>272738.31</v>
      </c>
      <c r="K33" s="193">
        <v>221</v>
      </c>
      <c r="L33" s="19"/>
      <c r="M33" s="20"/>
      <c r="N33" s="19"/>
      <c r="O33" s="20"/>
      <c r="P33" s="121"/>
      <c r="Q33" s="121"/>
      <c r="R33" s="114"/>
      <c r="S33" s="121"/>
    </row>
    <row r="34" spans="1:19" x14ac:dyDescent="0.25">
      <c r="A34" s="119"/>
      <c r="B34" s="178" t="s">
        <v>138</v>
      </c>
      <c r="C34" s="5" t="s">
        <v>139</v>
      </c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20"/>
      <c r="P34" s="121"/>
      <c r="Q34" s="121"/>
      <c r="R34" s="114"/>
      <c r="S34" s="121"/>
    </row>
    <row r="35" spans="1:19" x14ac:dyDescent="0.25">
      <c r="A35" s="119" t="e">
        <v>#REF!</v>
      </c>
      <c r="B35" s="178">
        <v>560043</v>
      </c>
      <c r="C35" s="5" t="s">
        <v>38</v>
      </c>
      <c r="D35" s="19">
        <v>0</v>
      </c>
      <c r="E35" s="20"/>
      <c r="F35" s="19">
        <v>0</v>
      </c>
      <c r="G35" s="20"/>
      <c r="H35" s="192">
        <v>1257088.32</v>
      </c>
      <c r="I35" s="193">
        <v>1832</v>
      </c>
      <c r="J35" s="192">
        <v>1153214.01</v>
      </c>
      <c r="K35" s="193">
        <v>919</v>
      </c>
      <c r="L35" s="19"/>
      <c r="M35" s="20"/>
      <c r="N35" s="19"/>
      <c r="O35" s="20"/>
      <c r="P35" s="121"/>
      <c r="Q35" s="121"/>
      <c r="R35" s="114"/>
      <c r="S35" s="121"/>
    </row>
    <row r="36" spans="1:19" ht="30" x14ac:dyDescent="0.25">
      <c r="A36" s="119">
        <v>85</v>
      </c>
      <c r="B36" s="178">
        <v>560214</v>
      </c>
      <c r="C36" s="5" t="s">
        <v>433</v>
      </c>
      <c r="D36" s="192">
        <v>14123450.32</v>
      </c>
      <c r="E36" s="193">
        <v>7153</v>
      </c>
      <c r="F36" s="192">
        <v>13578363.35</v>
      </c>
      <c r="G36" s="193">
        <v>4547</v>
      </c>
      <c r="H36" s="192">
        <v>9464953.6799999997</v>
      </c>
      <c r="I36" s="193">
        <v>12684</v>
      </c>
      <c r="J36" s="192">
        <v>12724157.449999999</v>
      </c>
      <c r="K36" s="193">
        <v>8706</v>
      </c>
      <c r="L36" s="192">
        <v>4352151.7699999996</v>
      </c>
      <c r="M36" s="193">
        <v>3840</v>
      </c>
      <c r="N36" s="192">
        <v>428313.2</v>
      </c>
      <c r="O36" s="193">
        <v>970</v>
      </c>
      <c r="P36" s="121"/>
      <c r="Q36" s="121"/>
      <c r="R36" s="209">
        <v>741185.25</v>
      </c>
      <c r="S36" s="210">
        <v>338</v>
      </c>
    </row>
    <row r="37" spans="1:19" x14ac:dyDescent="0.25">
      <c r="A37" s="119">
        <v>90</v>
      </c>
      <c r="B37" s="178">
        <v>560275</v>
      </c>
      <c r="C37" s="5" t="s">
        <v>12</v>
      </c>
      <c r="D37" s="192">
        <v>6869348.1799999997</v>
      </c>
      <c r="E37" s="193">
        <v>4014</v>
      </c>
      <c r="F37" s="19">
        <v>0</v>
      </c>
      <c r="G37" s="20"/>
      <c r="H37" s="192">
        <v>3236575.14</v>
      </c>
      <c r="I37" s="193">
        <v>4579</v>
      </c>
      <c r="J37" s="192">
        <v>3974092.68</v>
      </c>
      <c r="K37" s="193">
        <v>3198</v>
      </c>
      <c r="L37" s="19"/>
      <c r="M37" s="20"/>
      <c r="N37" s="19"/>
      <c r="O37" s="20"/>
      <c r="P37" s="121"/>
      <c r="Q37" s="121"/>
      <c r="R37" s="114"/>
      <c r="S37" s="121"/>
    </row>
    <row r="38" spans="1:19" x14ac:dyDescent="0.25">
      <c r="A38" s="119"/>
      <c r="B38" s="178" t="s">
        <v>140</v>
      </c>
      <c r="C38" s="5" t="s">
        <v>141</v>
      </c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21"/>
      <c r="Q38" s="121"/>
      <c r="R38" s="114"/>
      <c r="S38" s="121"/>
    </row>
    <row r="39" spans="1:19" x14ac:dyDescent="0.25">
      <c r="A39" s="119">
        <v>100</v>
      </c>
      <c r="B39" s="178">
        <v>560269</v>
      </c>
      <c r="C39" s="5" t="s">
        <v>20</v>
      </c>
      <c r="D39" s="192">
        <v>4014940.83</v>
      </c>
      <c r="E39" s="193">
        <v>2363</v>
      </c>
      <c r="F39" s="19">
        <v>0</v>
      </c>
      <c r="G39" s="20"/>
      <c r="H39" s="192">
        <v>2944070.1</v>
      </c>
      <c r="I39" s="193">
        <v>4143</v>
      </c>
      <c r="J39" s="192">
        <v>3126472.38</v>
      </c>
      <c r="K39" s="193">
        <v>2517</v>
      </c>
      <c r="L39" s="19"/>
      <c r="M39" s="20"/>
      <c r="N39" s="19"/>
      <c r="O39" s="20"/>
      <c r="P39" s="121"/>
      <c r="Q39" s="121"/>
      <c r="R39" s="114"/>
      <c r="S39" s="121"/>
    </row>
    <row r="40" spans="1:19" x14ac:dyDescent="0.25">
      <c r="A40" s="119" t="e">
        <v>#REF!</v>
      </c>
      <c r="B40" s="178">
        <v>560053</v>
      </c>
      <c r="C40" s="5" t="s">
        <v>39</v>
      </c>
      <c r="D40" s="19">
        <v>0</v>
      </c>
      <c r="E40" s="20"/>
      <c r="F40" s="19">
        <v>0</v>
      </c>
      <c r="G40" s="20"/>
      <c r="H40" s="19">
        <v>0</v>
      </c>
      <c r="I40" s="20"/>
      <c r="J40" s="192">
        <v>1050262.42</v>
      </c>
      <c r="K40" s="193">
        <v>858</v>
      </c>
      <c r="L40" s="19"/>
      <c r="M40" s="20"/>
      <c r="N40" s="19"/>
      <c r="O40" s="20"/>
      <c r="P40" s="121"/>
      <c r="Q40" s="121"/>
      <c r="R40" s="114"/>
      <c r="S40" s="121"/>
    </row>
    <row r="41" spans="1:19" x14ac:dyDescent="0.25">
      <c r="A41" s="119" t="e">
        <v>#REF!</v>
      </c>
      <c r="B41" s="178">
        <v>560055</v>
      </c>
      <c r="C41" s="5" t="s">
        <v>40</v>
      </c>
      <c r="D41" s="19">
        <v>0</v>
      </c>
      <c r="E41" s="20"/>
      <c r="F41" s="19">
        <v>0</v>
      </c>
      <c r="G41" s="20"/>
      <c r="H41" s="192">
        <v>1042924.14</v>
      </c>
      <c r="I41" s="193">
        <v>1385</v>
      </c>
      <c r="J41" s="192">
        <v>1142441.1000000001</v>
      </c>
      <c r="K41" s="193">
        <v>914</v>
      </c>
      <c r="L41" s="19"/>
      <c r="M41" s="20"/>
      <c r="N41" s="19"/>
      <c r="O41" s="20"/>
      <c r="P41" s="121"/>
      <c r="Q41" s="121"/>
      <c r="R41" s="114"/>
      <c r="S41" s="121"/>
    </row>
    <row r="42" spans="1:19" x14ac:dyDescent="0.25">
      <c r="A42" s="119" t="e">
        <v>#REF!</v>
      </c>
      <c r="B42" s="178">
        <v>560056</v>
      </c>
      <c r="C42" s="5" t="s">
        <v>41</v>
      </c>
      <c r="D42" s="19">
        <v>0</v>
      </c>
      <c r="E42" s="20"/>
      <c r="F42" s="19">
        <v>0</v>
      </c>
      <c r="G42" s="20"/>
      <c r="H42" s="192">
        <v>152640.18</v>
      </c>
      <c r="I42" s="193">
        <v>231</v>
      </c>
      <c r="J42" s="192">
        <v>505784.65</v>
      </c>
      <c r="K42" s="193">
        <v>414</v>
      </c>
      <c r="L42" s="19"/>
      <c r="M42" s="20"/>
      <c r="N42" s="19"/>
      <c r="O42" s="20"/>
      <c r="P42" s="121"/>
      <c r="Q42" s="121"/>
      <c r="R42" s="114"/>
      <c r="S42" s="121"/>
    </row>
    <row r="43" spans="1:19" x14ac:dyDescent="0.25">
      <c r="A43" s="119" t="e">
        <v>#REF!</v>
      </c>
      <c r="B43" s="178">
        <v>560057</v>
      </c>
      <c r="C43" s="5" t="s">
        <v>42</v>
      </c>
      <c r="D43" s="19">
        <v>0</v>
      </c>
      <c r="E43" s="20"/>
      <c r="F43" s="19">
        <v>0</v>
      </c>
      <c r="G43" s="20"/>
      <c r="H43" s="192">
        <v>523998.54</v>
      </c>
      <c r="I43" s="193">
        <v>793</v>
      </c>
      <c r="J43" s="192">
        <v>993458.55</v>
      </c>
      <c r="K43" s="193">
        <v>805</v>
      </c>
      <c r="L43" s="19"/>
      <c r="M43" s="20"/>
      <c r="N43" s="19"/>
      <c r="O43" s="20"/>
      <c r="P43" s="121"/>
      <c r="Q43" s="121"/>
      <c r="R43" s="114"/>
      <c r="S43" s="121"/>
    </row>
    <row r="44" spans="1:19" ht="30" x14ac:dyDescent="0.25">
      <c r="A44" s="119">
        <v>108</v>
      </c>
      <c r="B44" s="178">
        <v>560270</v>
      </c>
      <c r="C44" s="5" t="s">
        <v>21</v>
      </c>
      <c r="D44" s="192">
        <v>2113438.2599999998</v>
      </c>
      <c r="E44" s="193">
        <v>1308</v>
      </c>
      <c r="F44" s="19">
        <v>0</v>
      </c>
      <c r="G44" s="20"/>
      <c r="H44" s="192">
        <v>810116.28</v>
      </c>
      <c r="I44" s="193">
        <v>1226</v>
      </c>
      <c r="J44" s="192">
        <v>1965233.38</v>
      </c>
      <c r="K44" s="193">
        <v>1599</v>
      </c>
      <c r="L44" s="19"/>
      <c r="M44" s="20"/>
      <c r="N44" s="19"/>
      <c r="O44" s="20"/>
      <c r="P44" s="121"/>
      <c r="Q44" s="121"/>
      <c r="R44" s="114"/>
      <c r="S44" s="121"/>
    </row>
    <row r="45" spans="1:19" x14ac:dyDescent="0.25">
      <c r="A45" s="119" t="e">
        <v>#REF!</v>
      </c>
      <c r="B45" s="178">
        <v>560058</v>
      </c>
      <c r="C45" s="5" t="s">
        <v>43</v>
      </c>
      <c r="D45" s="19">
        <v>0</v>
      </c>
      <c r="E45" s="20"/>
      <c r="F45" s="19">
        <v>0</v>
      </c>
      <c r="G45" s="20"/>
      <c r="H45" s="192">
        <v>2063265.3</v>
      </c>
      <c r="I45" s="193">
        <v>2959</v>
      </c>
      <c r="J45" s="192">
        <v>1896903.06</v>
      </c>
      <c r="K45" s="193">
        <v>1524</v>
      </c>
      <c r="L45" s="192">
        <v>218060.76</v>
      </c>
      <c r="M45" s="193">
        <v>265</v>
      </c>
      <c r="N45" s="19"/>
      <c r="O45" s="20"/>
      <c r="P45" s="121"/>
      <c r="Q45" s="121"/>
      <c r="R45" s="114"/>
      <c r="S45" s="121"/>
    </row>
    <row r="46" spans="1:19" x14ac:dyDescent="0.25">
      <c r="A46" s="119" t="e">
        <v>#REF!</v>
      </c>
      <c r="B46" s="178">
        <v>560059</v>
      </c>
      <c r="C46" s="5" t="s">
        <v>44</v>
      </c>
      <c r="D46" s="19">
        <v>0</v>
      </c>
      <c r="E46" s="20"/>
      <c r="F46" s="19">
        <v>0</v>
      </c>
      <c r="G46" s="20"/>
      <c r="H46" s="19"/>
      <c r="I46" s="20"/>
      <c r="J46" s="192">
        <v>997127.37</v>
      </c>
      <c r="K46" s="193">
        <v>800</v>
      </c>
      <c r="L46" s="19"/>
      <c r="M46" s="20"/>
      <c r="N46" s="19"/>
      <c r="O46" s="20"/>
      <c r="P46" s="121"/>
      <c r="Q46" s="121"/>
      <c r="R46" s="114"/>
      <c r="S46" s="121"/>
    </row>
    <row r="47" spans="1:19" x14ac:dyDescent="0.25">
      <c r="A47" s="119" t="e">
        <v>#REF!</v>
      </c>
      <c r="B47" s="178">
        <v>560061</v>
      </c>
      <c r="C47" s="5" t="s">
        <v>45</v>
      </c>
      <c r="D47" s="19">
        <v>0</v>
      </c>
      <c r="E47" s="20"/>
      <c r="F47" s="19">
        <v>0</v>
      </c>
      <c r="G47" s="20"/>
      <c r="H47" s="192">
        <v>0</v>
      </c>
      <c r="I47" s="193">
        <v>0</v>
      </c>
      <c r="J47" s="192">
        <v>916606.98</v>
      </c>
      <c r="K47" s="193">
        <v>737</v>
      </c>
      <c r="L47" s="19"/>
      <c r="M47" s="20"/>
      <c r="N47" s="19"/>
      <c r="O47" s="20"/>
      <c r="P47" s="121"/>
      <c r="Q47" s="121"/>
      <c r="R47" s="114"/>
      <c r="S47" s="121"/>
    </row>
    <row r="48" spans="1:19" x14ac:dyDescent="0.25">
      <c r="A48" s="119" t="e">
        <v>#REF!</v>
      </c>
      <c r="B48" s="178">
        <v>560062</v>
      </c>
      <c r="C48" s="5" t="s">
        <v>46</v>
      </c>
      <c r="D48" s="19">
        <v>0</v>
      </c>
      <c r="E48" s="20"/>
      <c r="F48" s="19">
        <v>0</v>
      </c>
      <c r="G48" s="20"/>
      <c r="H48" s="19">
        <v>0</v>
      </c>
      <c r="I48" s="20"/>
      <c r="J48" s="192">
        <v>466984.02</v>
      </c>
      <c r="K48" s="193">
        <v>376</v>
      </c>
      <c r="L48" s="19"/>
      <c r="M48" s="20"/>
      <c r="N48" s="19"/>
      <c r="O48" s="20"/>
      <c r="P48" s="121"/>
      <c r="Q48" s="121"/>
      <c r="R48" s="114"/>
      <c r="S48" s="121"/>
    </row>
    <row r="49" spans="1:19" x14ac:dyDescent="0.25">
      <c r="A49" s="119">
        <v>116</v>
      </c>
      <c r="B49" s="178">
        <v>560064</v>
      </c>
      <c r="C49" s="5" t="s">
        <v>8</v>
      </c>
      <c r="D49" s="192">
        <v>6418893.0999999996</v>
      </c>
      <c r="E49" s="193">
        <v>3088</v>
      </c>
      <c r="F49" s="19">
        <v>0</v>
      </c>
      <c r="G49" s="20"/>
      <c r="H49" s="192">
        <v>4391655.84</v>
      </c>
      <c r="I49" s="193">
        <v>6032</v>
      </c>
      <c r="J49" s="192">
        <v>3481392.58</v>
      </c>
      <c r="K49" s="193">
        <v>2365</v>
      </c>
      <c r="L49" s="19"/>
      <c r="M49" s="20"/>
      <c r="N49" s="19"/>
      <c r="O49" s="20"/>
      <c r="P49" s="121"/>
      <c r="Q49" s="121"/>
      <c r="R49" s="114"/>
      <c r="S49" s="121"/>
    </row>
    <row r="50" spans="1:19" x14ac:dyDescent="0.25">
      <c r="A50" s="119"/>
      <c r="B50" s="178" t="s">
        <v>142</v>
      </c>
      <c r="C50" s="5" t="s">
        <v>143</v>
      </c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21"/>
      <c r="Q50" s="121"/>
      <c r="R50" s="114"/>
      <c r="S50" s="121"/>
    </row>
    <row r="51" spans="1:19" x14ac:dyDescent="0.25">
      <c r="A51" s="119" t="e">
        <v>#REF!</v>
      </c>
      <c r="B51" s="178">
        <v>560065</v>
      </c>
      <c r="C51" s="5" t="s">
        <v>47</v>
      </c>
      <c r="D51" s="19">
        <v>0</v>
      </c>
      <c r="E51" s="20"/>
      <c r="F51" s="19">
        <v>0</v>
      </c>
      <c r="G51" s="20"/>
      <c r="H51" s="192">
        <v>18501.84</v>
      </c>
      <c r="I51" s="193">
        <v>28</v>
      </c>
      <c r="J51" s="192">
        <v>378039.24</v>
      </c>
      <c r="K51" s="193">
        <v>299</v>
      </c>
      <c r="L51" s="19"/>
      <c r="M51" s="20"/>
      <c r="N51" s="19"/>
      <c r="O51" s="20"/>
      <c r="P51" s="121"/>
      <c r="Q51" s="121"/>
      <c r="R51" s="114"/>
      <c r="S51" s="121"/>
    </row>
    <row r="52" spans="1:19" x14ac:dyDescent="0.25">
      <c r="A52" s="119">
        <v>119</v>
      </c>
      <c r="B52" s="178">
        <v>560067</v>
      </c>
      <c r="C52" s="5" t="s">
        <v>4</v>
      </c>
      <c r="D52" s="192">
        <v>4390953.2699999996</v>
      </c>
      <c r="E52" s="193">
        <v>1959</v>
      </c>
      <c r="F52" s="19">
        <v>0</v>
      </c>
      <c r="G52" s="20"/>
      <c r="H52" s="192">
        <v>2769936.3</v>
      </c>
      <c r="I52" s="193">
        <v>3505</v>
      </c>
      <c r="J52" s="192">
        <v>1482227.89</v>
      </c>
      <c r="K52" s="193">
        <v>1195</v>
      </c>
      <c r="L52" s="19"/>
      <c r="M52" s="20"/>
      <c r="N52" s="19"/>
      <c r="O52" s="20"/>
      <c r="P52" s="121"/>
      <c r="Q52" s="121"/>
      <c r="R52" s="114"/>
      <c r="S52" s="121"/>
    </row>
    <row r="53" spans="1:19" x14ac:dyDescent="0.25">
      <c r="A53" s="119">
        <v>120</v>
      </c>
      <c r="B53" s="178">
        <v>560068</v>
      </c>
      <c r="C53" s="5" t="s">
        <v>7</v>
      </c>
      <c r="D53" s="192">
        <v>5235552.8899999997</v>
      </c>
      <c r="E53" s="193">
        <v>2906</v>
      </c>
      <c r="F53" s="19">
        <v>0</v>
      </c>
      <c r="G53" s="20"/>
      <c r="H53" s="192">
        <v>2018115.9</v>
      </c>
      <c r="I53" s="193">
        <v>2733</v>
      </c>
      <c r="J53" s="192">
        <v>1240874.5900000001</v>
      </c>
      <c r="K53" s="193">
        <v>1001</v>
      </c>
      <c r="L53" s="19"/>
      <c r="M53" s="20"/>
      <c r="N53" s="19"/>
      <c r="O53" s="20"/>
      <c r="P53" s="121"/>
      <c r="Q53" s="121"/>
      <c r="R53" s="114"/>
      <c r="S53" s="121"/>
    </row>
    <row r="54" spans="1:19" x14ac:dyDescent="0.25">
      <c r="A54" s="119">
        <v>121</v>
      </c>
      <c r="B54" s="178">
        <v>560069</v>
      </c>
      <c r="C54" s="5" t="s">
        <v>10</v>
      </c>
      <c r="D54" s="192">
        <v>2086539.94</v>
      </c>
      <c r="E54" s="193">
        <v>1524</v>
      </c>
      <c r="F54" s="19">
        <v>0</v>
      </c>
      <c r="G54" s="20"/>
      <c r="H54" s="192">
        <v>1516157.1</v>
      </c>
      <c r="I54" s="193">
        <v>2089</v>
      </c>
      <c r="J54" s="192">
        <v>2064981.42</v>
      </c>
      <c r="K54" s="193">
        <v>1075</v>
      </c>
      <c r="L54" s="19"/>
      <c r="M54" s="20"/>
      <c r="N54" s="19"/>
      <c r="O54" s="20"/>
      <c r="P54" s="121"/>
      <c r="Q54" s="121"/>
      <c r="R54" s="114"/>
      <c r="S54" s="121"/>
    </row>
    <row r="55" spans="1:19" x14ac:dyDescent="0.25">
      <c r="A55" s="119">
        <v>122</v>
      </c>
      <c r="B55" s="178">
        <v>560070</v>
      </c>
      <c r="C55" s="5" t="s">
        <v>24</v>
      </c>
      <c r="D55" s="192">
        <v>1484597.91</v>
      </c>
      <c r="E55" s="193">
        <v>962</v>
      </c>
      <c r="F55" s="19">
        <v>0</v>
      </c>
      <c r="G55" s="20"/>
      <c r="H55" s="192">
        <v>3356960.22</v>
      </c>
      <c r="I55" s="193">
        <v>4989</v>
      </c>
      <c r="J55" s="192">
        <v>3585629.94</v>
      </c>
      <c r="K55" s="193">
        <v>2649</v>
      </c>
      <c r="L55" s="192">
        <v>529470.93000000005</v>
      </c>
      <c r="M55" s="193">
        <v>570</v>
      </c>
      <c r="N55" s="19"/>
      <c r="O55" s="20"/>
      <c r="P55" s="121"/>
      <c r="Q55" s="121"/>
      <c r="R55" s="114"/>
      <c r="S55" s="121"/>
    </row>
    <row r="56" spans="1:19" x14ac:dyDescent="0.25">
      <c r="A56" s="119">
        <v>123</v>
      </c>
      <c r="B56" s="178">
        <v>560071</v>
      </c>
      <c r="C56" s="5" t="s">
        <v>6</v>
      </c>
      <c r="D56" s="192">
        <v>2043873.2</v>
      </c>
      <c r="E56" s="193">
        <v>1221</v>
      </c>
      <c r="F56" s="19">
        <v>0</v>
      </c>
      <c r="G56" s="20"/>
      <c r="H56" s="192">
        <v>875533.5</v>
      </c>
      <c r="I56" s="193">
        <v>1325</v>
      </c>
      <c r="J56" s="192">
        <v>132814.72</v>
      </c>
      <c r="K56" s="193">
        <v>104</v>
      </c>
      <c r="L56" s="19"/>
      <c r="M56" s="20"/>
      <c r="N56" s="19"/>
      <c r="O56" s="20"/>
      <c r="P56" s="121"/>
      <c r="Q56" s="121"/>
      <c r="R56" s="114"/>
      <c r="S56" s="121"/>
    </row>
    <row r="57" spans="1:19" x14ac:dyDescent="0.25">
      <c r="A57" s="119" t="e">
        <v>#REF!</v>
      </c>
      <c r="B57" s="178">
        <v>560072</v>
      </c>
      <c r="C57" s="5" t="s">
        <v>48</v>
      </c>
      <c r="D57" s="19">
        <v>0</v>
      </c>
      <c r="E57" s="20"/>
      <c r="F57" s="19">
        <v>0</v>
      </c>
      <c r="G57" s="20"/>
      <c r="H57" s="192">
        <v>1356487.92</v>
      </c>
      <c r="I57" s="193">
        <v>1852</v>
      </c>
      <c r="J57" s="192">
        <v>2312311.5299999998</v>
      </c>
      <c r="K57" s="193">
        <v>1645</v>
      </c>
      <c r="L57" s="19"/>
      <c r="M57" s="20"/>
      <c r="N57" s="19"/>
      <c r="O57" s="20"/>
      <c r="P57" s="121"/>
      <c r="Q57" s="121"/>
      <c r="R57" s="114"/>
      <c r="S57" s="121"/>
    </row>
    <row r="58" spans="1:19" x14ac:dyDescent="0.25">
      <c r="A58" s="119" t="e">
        <v>#REF!</v>
      </c>
      <c r="B58" s="178">
        <v>560074</v>
      </c>
      <c r="C58" s="5" t="s">
        <v>49</v>
      </c>
      <c r="D58" s="19">
        <v>0</v>
      </c>
      <c r="E58" s="20"/>
      <c r="F58" s="19">
        <v>0</v>
      </c>
      <c r="G58" s="20"/>
      <c r="H58" s="192">
        <v>286778.52</v>
      </c>
      <c r="I58" s="193">
        <v>434</v>
      </c>
      <c r="J58" s="192">
        <v>1010138.1</v>
      </c>
      <c r="K58" s="193">
        <v>802</v>
      </c>
      <c r="L58" s="19"/>
      <c r="M58" s="20"/>
      <c r="N58" s="19"/>
      <c r="O58" s="20"/>
      <c r="P58" s="121"/>
      <c r="Q58" s="121"/>
      <c r="R58" s="114"/>
      <c r="S58" s="121"/>
    </row>
    <row r="59" spans="1:19" x14ac:dyDescent="0.25">
      <c r="A59" s="119">
        <v>126</v>
      </c>
      <c r="B59" s="178">
        <v>560075</v>
      </c>
      <c r="C59" s="5" t="s">
        <v>5</v>
      </c>
      <c r="D59" s="192">
        <v>3769093.07</v>
      </c>
      <c r="E59" s="193">
        <v>2398</v>
      </c>
      <c r="F59" s="19">
        <v>0</v>
      </c>
      <c r="G59" s="20"/>
      <c r="H59" s="192">
        <v>2195448.12</v>
      </c>
      <c r="I59" s="193">
        <v>3106</v>
      </c>
      <c r="J59" s="192">
        <v>2180487.92</v>
      </c>
      <c r="K59" s="193">
        <v>1782</v>
      </c>
      <c r="L59" s="19"/>
      <c r="M59" s="20"/>
      <c r="N59" s="19"/>
      <c r="O59" s="20"/>
      <c r="P59" s="121"/>
      <c r="Q59" s="121"/>
      <c r="R59" s="114"/>
      <c r="S59" s="121"/>
    </row>
    <row r="60" spans="1:19" x14ac:dyDescent="0.25">
      <c r="A60" s="119" t="e">
        <v>#REF!</v>
      </c>
      <c r="B60" s="178">
        <v>560077</v>
      </c>
      <c r="C60" s="5" t="s">
        <v>50</v>
      </c>
      <c r="D60" s="19">
        <v>0</v>
      </c>
      <c r="E60" s="20"/>
      <c r="F60" s="19">
        <v>0</v>
      </c>
      <c r="G60" s="20"/>
      <c r="H60" s="192">
        <v>417114.72</v>
      </c>
      <c r="I60" s="193">
        <v>624</v>
      </c>
      <c r="J60" s="192">
        <v>880974.15</v>
      </c>
      <c r="K60" s="193">
        <v>702</v>
      </c>
      <c r="L60" s="19"/>
      <c r="M60" s="20"/>
      <c r="N60" s="19"/>
      <c r="O60" s="20"/>
      <c r="P60" s="121"/>
      <c r="Q60" s="121"/>
      <c r="R60" s="114"/>
      <c r="S60" s="121"/>
    </row>
    <row r="61" spans="1:19" x14ac:dyDescent="0.25">
      <c r="A61" s="119">
        <v>128</v>
      </c>
      <c r="B61" s="178">
        <v>560271</v>
      </c>
      <c r="C61" s="5" t="s">
        <v>15</v>
      </c>
      <c r="D61" s="192">
        <v>11997969.619999999</v>
      </c>
      <c r="E61" s="193">
        <v>7273</v>
      </c>
      <c r="F61" s="19">
        <v>0</v>
      </c>
      <c r="G61" s="20"/>
      <c r="H61" s="192">
        <v>4011271.38</v>
      </c>
      <c r="I61" s="193">
        <v>5583</v>
      </c>
      <c r="J61" s="192">
        <v>3336118.58</v>
      </c>
      <c r="K61" s="193">
        <v>2677</v>
      </c>
      <c r="L61" s="19"/>
      <c r="M61" s="20"/>
      <c r="N61" s="19"/>
      <c r="O61" s="20"/>
      <c r="P61" s="121"/>
      <c r="Q61" s="121"/>
      <c r="R61" s="114"/>
      <c r="S61" s="121"/>
    </row>
    <row r="62" spans="1:19" x14ac:dyDescent="0.25">
      <c r="A62" s="119">
        <v>131</v>
      </c>
      <c r="B62" s="178">
        <v>560272</v>
      </c>
      <c r="C62" s="5" t="s">
        <v>11</v>
      </c>
      <c r="D62" s="192">
        <v>5595464.7999999998</v>
      </c>
      <c r="E62" s="193">
        <v>2855</v>
      </c>
      <c r="F62" s="19">
        <v>0</v>
      </c>
      <c r="G62" s="20"/>
      <c r="H62" s="192">
        <v>2219293.44</v>
      </c>
      <c r="I62" s="193">
        <v>3136</v>
      </c>
      <c r="J62" s="192">
        <v>4139337.33</v>
      </c>
      <c r="K62" s="193">
        <v>2967</v>
      </c>
      <c r="L62" s="19"/>
      <c r="M62" s="20"/>
      <c r="N62" s="19"/>
      <c r="O62" s="20"/>
      <c r="P62" s="121"/>
      <c r="Q62" s="121"/>
      <c r="R62" s="114"/>
      <c r="S62" s="121"/>
    </row>
    <row r="63" spans="1:19" x14ac:dyDescent="0.25">
      <c r="A63" s="119" t="e">
        <v>#REF!</v>
      </c>
      <c r="B63" s="178">
        <v>560080</v>
      </c>
      <c r="C63" s="5" t="s">
        <v>51</v>
      </c>
      <c r="D63" s="19">
        <v>0</v>
      </c>
      <c r="E63" s="20"/>
      <c r="F63" s="19">
        <v>0</v>
      </c>
      <c r="G63" s="20"/>
      <c r="H63" s="192">
        <v>794129.58</v>
      </c>
      <c r="I63" s="193">
        <v>1105</v>
      </c>
      <c r="J63" s="192">
        <v>1562193.21</v>
      </c>
      <c r="K63" s="193">
        <v>1214</v>
      </c>
      <c r="L63" s="19"/>
      <c r="M63" s="20"/>
      <c r="N63" s="19"/>
      <c r="O63" s="20"/>
      <c r="P63" s="121"/>
      <c r="Q63" s="121"/>
      <c r="R63" s="114"/>
      <c r="S63" s="121"/>
    </row>
    <row r="64" spans="1:19" x14ac:dyDescent="0.25">
      <c r="A64" s="119" t="e">
        <v>#REF!</v>
      </c>
      <c r="B64" s="178">
        <v>560081</v>
      </c>
      <c r="C64" s="5" t="s">
        <v>52</v>
      </c>
      <c r="D64" s="19">
        <v>0</v>
      </c>
      <c r="E64" s="20"/>
      <c r="F64" s="19">
        <v>0</v>
      </c>
      <c r="G64" s="20"/>
      <c r="H64" s="192">
        <v>402415.02</v>
      </c>
      <c r="I64" s="193">
        <v>609</v>
      </c>
      <c r="J64" s="192">
        <v>1069712.1299999999</v>
      </c>
      <c r="K64" s="193">
        <v>856</v>
      </c>
      <c r="L64" s="19"/>
      <c r="M64" s="20"/>
      <c r="N64" s="19"/>
      <c r="O64" s="20"/>
      <c r="P64" s="121"/>
      <c r="Q64" s="121"/>
      <c r="R64" s="114"/>
      <c r="S64" s="121"/>
    </row>
    <row r="65" spans="1:19" x14ac:dyDescent="0.25">
      <c r="A65" s="119" t="e">
        <v>#REF!</v>
      </c>
      <c r="B65" s="178">
        <v>560082</v>
      </c>
      <c r="C65" s="5" t="s">
        <v>53</v>
      </c>
      <c r="D65" s="19">
        <v>0</v>
      </c>
      <c r="E65" s="20"/>
      <c r="F65" s="19">
        <v>0</v>
      </c>
      <c r="G65" s="20"/>
      <c r="H65" s="192">
        <v>220412.88</v>
      </c>
      <c r="I65" s="193">
        <v>324</v>
      </c>
      <c r="J65" s="192">
        <v>998998.74</v>
      </c>
      <c r="K65" s="193">
        <v>798</v>
      </c>
      <c r="L65" s="19"/>
      <c r="M65" s="20"/>
      <c r="N65" s="19"/>
      <c r="O65" s="20"/>
      <c r="P65" s="121"/>
      <c r="Q65" s="121"/>
      <c r="R65" s="114"/>
      <c r="S65" s="121"/>
    </row>
    <row r="66" spans="1:19" x14ac:dyDescent="0.25">
      <c r="A66" s="119">
        <v>137</v>
      </c>
      <c r="B66" s="178">
        <v>560083</v>
      </c>
      <c r="C66" s="5" t="s">
        <v>9</v>
      </c>
      <c r="D66" s="192">
        <v>2017109.9</v>
      </c>
      <c r="E66" s="193">
        <v>1212</v>
      </c>
      <c r="F66" s="19">
        <v>0</v>
      </c>
      <c r="G66" s="20"/>
      <c r="H66" s="192">
        <v>750050.28</v>
      </c>
      <c r="I66" s="193">
        <v>1078</v>
      </c>
      <c r="J66" s="192">
        <v>1295589.71</v>
      </c>
      <c r="K66" s="193">
        <v>978</v>
      </c>
      <c r="L66" s="19"/>
      <c r="M66" s="20"/>
      <c r="N66" s="19"/>
      <c r="O66" s="20"/>
      <c r="P66" s="121"/>
      <c r="Q66" s="121"/>
      <c r="R66" s="114"/>
      <c r="S66" s="121"/>
    </row>
    <row r="67" spans="1:19" x14ac:dyDescent="0.25">
      <c r="A67" s="119" t="e">
        <v>#REF!</v>
      </c>
      <c r="B67" s="178">
        <v>560085</v>
      </c>
      <c r="C67" s="5" t="s">
        <v>54</v>
      </c>
      <c r="D67" s="19">
        <v>0</v>
      </c>
      <c r="E67" s="20"/>
      <c r="F67" s="19">
        <v>0</v>
      </c>
      <c r="G67" s="20"/>
      <c r="H67" s="192">
        <v>350874.18</v>
      </c>
      <c r="I67" s="193">
        <v>531</v>
      </c>
      <c r="J67" s="192">
        <v>420898.38</v>
      </c>
      <c r="K67" s="193">
        <v>294</v>
      </c>
      <c r="L67" s="19"/>
      <c r="M67" s="20"/>
      <c r="N67" s="19"/>
      <c r="O67" s="20"/>
      <c r="P67" s="121"/>
      <c r="Q67" s="121"/>
      <c r="R67" s="114"/>
      <c r="S67" s="121"/>
    </row>
    <row r="68" spans="1:19" ht="30" x14ac:dyDescent="0.25">
      <c r="A68" s="119" t="e">
        <v>#REF!</v>
      </c>
      <c r="B68" s="178">
        <v>560086</v>
      </c>
      <c r="C68" s="5" t="s">
        <v>55</v>
      </c>
      <c r="D68" s="19">
        <v>0</v>
      </c>
      <c r="E68" s="20"/>
      <c r="F68" s="19">
        <v>0</v>
      </c>
      <c r="G68" s="20"/>
      <c r="H68" s="192">
        <v>1768753.08</v>
      </c>
      <c r="I68" s="193">
        <v>2362</v>
      </c>
      <c r="J68" s="192">
        <v>1992112.99</v>
      </c>
      <c r="K68" s="193">
        <v>1313</v>
      </c>
      <c r="L68" s="19"/>
      <c r="M68" s="20"/>
      <c r="N68" s="19"/>
      <c r="O68" s="20"/>
      <c r="P68" s="121"/>
      <c r="Q68" s="121"/>
      <c r="R68" s="114"/>
      <c r="S68" s="121"/>
    </row>
    <row r="69" spans="1:19" x14ac:dyDescent="0.25">
      <c r="A69" s="119" t="e">
        <v>#REF!</v>
      </c>
      <c r="B69" s="178">
        <v>560087</v>
      </c>
      <c r="C69" s="5" t="s">
        <v>56</v>
      </c>
      <c r="D69" s="19">
        <v>0</v>
      </c>
      <c r="E69" s="20"/>
      <c r="F69" s="19">
        <v>0</v>
      </c>
      <c r="G69" s="20"/>
      <c r="H69" s="192">
        <v>1674243.9</v>
      </c>
      <c r="I69" s="193">
        <v>2261</v>
      </c>
      <c r="J69" s="192">
        <v>1568691.48</v>
      </c>
      <c r="K69" s="193">
        <v>1251</v>
      </c>
      <c r="L69" s="19"/>
      <c r="M69" s="20"/>
      <c r="N69" s="19"/>
      <c r="O69" s="20"/>
      <c r="P69" s="121"/>
      <c r="Q69" s="121"/>
      <c r="R69" s="114"/>
      <c r="S69" s="121"/>
    </row>
    <row r="70" spans="1:19" ht="30" x14ac:dyDescent="0.25">
      <c r="A70" s="119" t="e">
        <v>#REF!</v>
      </c>
      <c r="B70" s="178">
        <v>560088</v>
      </c>
      <c r="C70" s="5" t="s">
        <v>57</v>
      </c>
      <c r="D70" s="19">
        <v>0</v>
      </c>
      <c r="E70" s="20"/>
      <c r="F70" s="19">
        <v>0</v>
      </c>
      <c r="G70" s="20"/>
      <c r="H70" s="192">
        <v>886120.02</v>
      </c>
      <c r="I70" s="193">
        <v>1199</v>
      </c>
      <c r="J70" s="192">
        <v>558658.4</v>
      </c>
      <c r="K70" s="193">
        <v>316</v>
      </c>
      <c r="L70" s="19"/>
      <c r="M70" s="20"/>
      <c r="N70" s="19"/>
      <c r="O70" s="20"/>
      <c r="P70" s="121"/>
      <c r="Q70" s="121"/>
      <c r="R70" s="114"/>
      <c r="S70" s="121"/>
    </row>
    <row r="71" spans="1:19" ht="30" x14ac:dyDescent="0.25">
      <c r="A71" s="119" t="e">
        <v>#REF!</v>
      </c>
      <c r="B71" s="178">
        <v>560089</v>
      </c>
      <c r="C71" s="5" t="s">
        <v>58</v>
      </c>
      <c r="D71" s="19">
        <v>0</v>
      </c>
      <c r="E71" s="20"/>
      <c r="F71" s="19">
        <v>0</v>
      </c>
      <c r="G71" s="122"/>
      <c r="H71" s="192">
        <v>365581.62</v>
      </c>
      <c r="I71" s="193">
        <v>495</v>
      </c>
      <c r="J71" s="192">
        <v>175243.62</v>
      </c>
      <c r="K71" s="193">
        <v>142</v>
      </c>
      <c r="L71" s="19"/>
      <c r="M71" s="20"/>
      <c r="N71" s="19"/>
      <c r="O71" s="20"/>
      <c r="P71" s="121"/>
      <c r="Q71" s="121"/>
      <c r="R71" s="114"/>
      <c r="S71" s="121"/>
    </row>
    <row r="72" spans="1:19" x14ac:dyDescent="0.25">
      <c r="A72" s="119"/>
      <c r="B72" s="178" t="s">
        <v>144</v>
      </c>
      <c r="C72" s="5" t="s">
        <v>107</v>
      </c>
      <c r="D72" s="19"/>
      <c r="E72" s="20"/>
      <c r="F72" s="19"/>
      <c r="G72" s="122"/>
      <c r="H72" s="19"/>
      <c r="I72" s="20"/>
      <c r="J72" s="19"/>
      <c r="K72" s="20"/>
      <c r="L72" s="19"/>
      <c r="M72" s="20"/>
      <c r="N72" s="19"/>
      <c r="O72" s="20"/>
      <c r="P72" s="121"/>
      <c r="Q72" s="121"/>
      <c r="R72" s="114"/>
      <c r="S72" s="121"/>
    </row>
    <row r="73" spans="1:19" ht="30" x14ac:dyDescent="0.25">
      <c r="A73" s="119">
        <v>70</v>
      </c>
      <c r="B73" s="178" t="s">
        <v>145</v>
      </c>
      <c r="C73" s="5" t="s">
        <v>108</v>
      </c>
      <c r="D73" s="19"/>
      <c r="E73" s="20"/>
      <c r="F73" s="19"/>
      <c r="G73" s="122"/>
      <c r="H73" s="19"/>
      <c r="I73" s="20"/>
      <c r="J73" s="19"/>
      <c r="K73" s="20"/>
      <c r="L73" s="19"/>
      <c r="M73" s="20"/>
      <c r="N73" s="19"/>
      <c r="O73" s="20"/>
      <c r="P73" s="121"/>
      <c r="Q73" s="121"/>
      <c r="R73" s="114"/>
      <c r="S73" s="121"/>
    </row>
    <row r="74" spans="1:19" x14ac:dyDescent="0.25">
      <c r="A74" s="119">
        <v>71</v>
      </c>
      <c r="B74" s="178" t="s">
        <v>146</v>
      </c>
      <c r="C74" s="5" t="s">
        <v>147</v>
      </c>
      <c r="D74" s="19"/>
      <c r="E74" s="20"/>
      <c r="F74" s="19"/>
      <c r="G74" s="122"/>
      <c r="H74" s="19"/>
      <c r="I74" s="20"/>
      <c r="J74" s="19"/>
      <c r="K74" s="20"/>
      <c r="L74" s="19"/>
      <c r="M74" s="20"/>
      <c r="N74" s="19"/>
      <c r="O74" s="20"/>
      <c r="P74" s="121"/>
      <c r="Q74" s="121"/>
      <c r="R74" s="114"/>
      <c r="S74" s="121"/>
    </row>
    <row r="75" spans="1:19" x14ac:dyDescent="0.25">
      <c r="A75" s="119">
        <v>72</v>
      </c>
      <c r="B75" s="178" t="s">
        <v>148</v>
      </c>
      <c r="C75" s="5" t="s">
        <v>149</v>
      </c>
      <c r="D75" s="19"/>
      <c r="E75" s="20"/>
      <c r="F75" s="19"/>
      <c r="G75" s="122"/>
      <c r="H75" s="19"/>
      <c r="I75" s="20"/>
      <c r="J75" s="19"/>
      <c r="K75" s="20"/>
      <c r="L75" s="19"/>
      <c r="M75" s="20"/>
      <c r="N75" s="19"/>
      <c r="O75" s="20"/>
      <c r="P75" s="121"/>
      <c r="Q75" s="121"/>
      <c r="R75" s="114"/>
      <c r="S75" s="121"/>
    </row>
    <row r="76" spans="1:19" ht="30" x14ac:dyDescent="0.25">
      <c r="A76" s="119">
        <v>73</v>
      </c>
      <c r="B76" s="178" t="s">
        <v>150</v>
      </c>
      <c r="C76" s="5" t="s">
        <v>151</v>
      </c>
      <c r="D76" s="19"/>
      <c r="E76" s="20"/>
      <c r="F76" s="19"/>
      <c r="G76" s="122"/>
      <c r="H76" s="19"/>
      <c r="I76" s="20"/>
      <c r="J76" s="19"/>
      <c r="K76" s="20"/>
      <c r="L76" s="19"/>
      <c r="M76" s="20"/>
      <c r="N76" s="19"/>
      <c r="O76" s="20"/>
      <c r="P76" s="121"/>
      <c r="Q76" s="121"/>
      <c r="R76" s="114"/>
      <c r="S76" s="121"/>
    </row>
    <row r="77" spans="1:19" ht="30" x14ac:dyDescent="0.25">
      <c r="A77" s="119">
        <v>74</v>
      </c>
      <c r="B77" s="178" t="s">
        <v>152</v>
      </c>
      <c r="C77" s="5" t="s">
        <v>153</v>
      </c>
      <c r="D77" s="19"/>
      <c r="E77" s="20"/>
      <c r="F77" s="19"/>
      <c r="G77" s="122"/>
      <c r="H77" s="19"/>
      <c r="I77" s="20"/>
      <c r="J77" s="19"/>
      <c r="K77" s="20"/>
      <c r="L77" s="19"/>
      <c r="M77" s="20"/>
      <c r="N77" s="19"/>
      <c r="O77" s="20"/>
      <c r="P77" s="121"/>
      <c r="Q77" s="121"/>
      <c r="R77" s="114"/>
      <c r="S77" s="121"/>
    </row>
    <row r="78" spans="1:19" ht="30" customHeight="1" x14ac:dyDescent="0.25">
      <c r="A78" s="119" t="e">
        <v>#REF!</v>
      </c>
      <c r="B78" s="178">
        <v>560101</v>
      </c>
      <c r="C78" s="5" t="s">
        <v>61</v>
      </c>
      <c r="D78" s="192">
        <v>16565.73</v>
      </c>
      <c r="E78" s="193">
        <v>12</v>
      </c>
      <c r="F78" s="19">
        <v>0</v>
      </c>
      <c r="G78" s="122"/>
      <c r="H78" s="192">
        <v>2643.12</v>
      </c>
      <c r="I78" s="193">
        <v>4</v>
      </c>
      <c r="J78" s="192">
        <v>115098.3</v>
      </c>
      <c r="K78" s="193">
        <v>91</v>
      </c>
      <c r="L78" s="19"/>
      <c r="M78" s="20"/>
      <c r="N78" s="192">
        <v>129818.64</v>
      </c>
      <c r="O78" s="193">
        <v>294</v>
      </c>
      <c r="P78" s="121"/>
      <c r="Q78" s="121"/>
      <c r="R78" s="114"/>
      <c r="S78" s="121"/>
    </row>
    <row r="79" spans="1:19" x14ac:dyDescent="0.25">
      <c r="A79" s="119">
        <v>76</v>
      </c>
      <c r="B79" s="178" t="s">
        <v>154</v>
      </c>
      <c r="C79" s="5" t="s">
        <v>155</v>
      </c>
      <c r="D79" s="19"/>
      <c r="E79" s="20"/>
      <c r="F79" s="19"/>
      <c r="G79" s="122"/>
      <c r="H79" s="19"/>
      <c r="I79" s="20"/>
      <c r="J79" s="19"/>
      <c r="K79" s="20"/>
      <c r="L79" s="19"/>
      <c r="M79" s="20"/>
      <c r="N79" s="19"/>
      <c r="O79" s="20"/>
      <c r="P79" s="121"/>
      <c r="Q79" s="121"/>
      <c r="R79" s="114"/>
      <c r="S79" s="121"/>
    </row>
    <row r="80" spans="1:19" x14ac:dyDescent="0.25">
      <c r="A80" s="119">
        <v>77</v>
      </c>
      <c r="B80" s="178" t="s">
        <v>156</v>
      </c>
      <c r="C80" s="5" t="s">
        <v>157</v>
      </c>
      <c r="D80" s="19"/>
      <c r="E80" s="20"/>
      <c r="F80" s="19"/>
      <c r="G80" s="122"/>
      <c r="H80" s="19"/>
      <c r="I80" s="20"/>
      <c r="J80" s="19"/>
      <c r="K80" s="20"/>
      <c r="L80" s="19"/>
      <c r="M80" s="20"/>
      <c r="N80" s="19"/>
      <c r="O80" s="20"/>
      <c r="P80" s="121"/>
      <c r="Q80" s="121"/>
      <c r="R80" s="114"/>
      <c r="S80" s="121"/>
    </row>
    <row r="81" spans="1:19" x14ac:dyDescent="0.25">
      <c r="A81" s="119">
        <v>78</v>
      </c>
      <c r="B81" s="178" t="s">
        <v>158</v>
      </c>
      <c r="C81" s="5" t="s">
        <v>159</v>
      </c>
      <c r="D81" s="19"/>
      <c r="E81" s="20"/>
      <c r="F81" s="19"/>
      <c r="G81" s="122"/>
      <c r="H81" s="19"/>
      <c r="I81" s="20"/>
      <c r="J81" s="19"/>
      <c r="K81" s="20"/>
      <c r="L81" s="19"/>
      <c r="M81" s="20"/>
      <c r="N81" s="19"/>
      <c r="O81" s="20"/>
      <c r="P81" s="121"/>
      <c r="Q81" s="121"/>
      <c r="R81" s="114"/>
      <c r="S81" s="121"/>
    </row>
    <row r="82" spans="1:19" x14ac:dyDescent="0.25">
      <c r="A82" s="119">
        <v>79</v>
      </c>
      <c r="B82" s="178" t="s">
        <v>160</v>
      </c>
      <c r="C82" s="5" t="s">
        <v>161</v>
      </c>
      <c r="D82" s="19"/>
      <c r="E82" s="20"/>
      <c r="F82" s="19"/>
      <c r="G82" s="122"/>
      <c r="H82" s="19"/>
      <c r="I82" s="20"/>
      <c r="J82" s="19"/>
      <c r="K82" s="20"/>
      <c r="L82" s="19"/>
      <c r="M82" s="20"/>
      <c r="N82" s="19"/>
      <c r="O82" s="20"/>
      <c r="P82" s="121"/>
      <c r="Q82" s="121"/>
      <c r="R82" s="114"/>
      <c r="S82" s="121"/>
    </row>
    <row r="83" spans="1:19" x14ac:dyDescent="0.25">
      <c r="A83" s="119">
        <v>80</v>
      </c>
      <c r="B83" s="178" t="s">
        <v>162</v>
      </c>
      <c r="C83" s="5" t="s">
        <v>163</v>
      </c>
      <c r="D83" s="19"/>
      <c r="E83" s="20"/>
      <c r="F83" s="19"/>
      <c r="G83" s="122"/>
      <c r="H83" s="19"/>
      <c r="I83" s="20"/>
      <c r="J83" s="19"/>
      <c r="K83" s="20"/>
      <c r="L83" s="19"/>
      <c r="M83" s="20"/>
      <c r="N83" s="19"/>
      <c r="O83" s="20"/>
      <c r="P83" s="121"/>
      <c r="Q83" s="121"/>
      <c r="R83" s="114"/>
      <c r="S83" s="121"/>
    </row>
    <row r="84" spans="1:19" x14ac:dyDescent="0.25">
      <c r="A84" s="119">
        <v>81</v>
      </c>
      <c r="B84" s="178" t="s">
        <v>164</v>
      </c>
      <c r="C84" s="5" t="s">
        <v>165</v>
      </c>
      <c r="D84" s="19"/>
      <c r="E84" s="20"/>
      <c r="F84" s="19"/>
      <c r="G84" s="122"/>
      <c r="H84" s="19"/>
      <c r="I84" s="20"/>
      <c r="J84" s="19"/>
      <c r="K84" s="20"/>
      <c r="L84" s="19"/>
      <c r="M84" s="20"/>
      <c r="N84" s="19"/>
      <c r="O84" s="20"/>
      <c r="P84" s="121"/>
      <c r="Q84" s="121"/>
      <c r="R84" s="114"/>
      <c r="S84" s="121"/>
    </row>
    <row r="85" spans="1:19" ht="30" x14ac:dyDescent="0.25">
      <c r="A85" s="119">
        <v>82</v>
      </c>
      <c r="B85" s="178" t="s">
        <v>166</v>
      </c>
      <c r="C85" s="5" t="s">
        <v>167</v>
      </c>
      <c r="D85" s="19"/>
      <c r="E85" s="20"/>
      <c r="F85" s="19"/>
      <c r="G85" s="122"/>
      <c r="H85" s="19"/>
      <c r="I85" s="20"/>
      <c r="J85" s="19"/>
      <c r="K85" s="20"/>
      <c r="L85" s="19"/>
      <c r="M85" s="20"/>
      <c r="N85" s="19"/>
      <c r="O85" s="20"/>
      <c r="P85" s="121"/>
      <c r="Q85" s="121"/>
      <c r="R85" s="114"/>
      <c r="S85" s="121"/>
    </row>
    <row r="86" spans="1:19" x14ac:dyDescent="0.25">
      <c r="A86" s="119">
        <v>83</v>
      </c>
      <c r="B86" s="178" t="s">
        <v>168</v>
      </c>
      <c r="C86" s="5" t="s">
        <v>169</v>
      </c>
      <c r="D86" s="19"/>
      <c r="E86" s="20"/>
      <c r="F86" s="19"/>
      <c r="G86" s="122"/>
      <c r="H86" s="19"/>
      <c r="I86" s="20"/>
      <c r="J86" s="19"/>
      <c r="K86" s="20"/>
      <c r="L86" s="19"/>
      <c r="M86" s="20"/>
      <c r="N86" s="19"/>
      <c r="O86" s="20"/>
      <c r="P86" s="121"/>
      <c r="Q86" s="121"/>
      <c r="R86" s="114"/>
      <c r="S86" s="121"/>
    </row>
    <row r="87" spans="1:19" x14ac:dyDescent="0.25">
      <c r="A87" s="119">
        <v>84</v>
      </c>
      <c r="B87" s="178" t="s">
        <v>170</v>
      </c>
      <c r="C87" s="5" t="s">
        <v>171</v>
      </c>
      <c r="D87" s="19"/>
      <c r="E87" s="20"/>
      <c r="F87" s="19"/>
      <c r="G87" s="122"/>
      <c r="H87" s="19"/>
      <c r="I87" s="20"/>
      <c r="J87" s="19"/>
      <c r="K87" s="20"/>
      <c r="L87" s="19"/>
      <c r="M87" s="20"/>
      <c r="N87" s="19"/>
      <c r="O87" s="20"/>
      <c r="P87" s="121"/>
      <c r="Q87" s="121"/>
      <c r="R87" s="114"/>
      <c r="S87" s="121"/>
    </row>
    <row r="88" spans="1:19" x14ac:dyDescent="0.25">
      <c r="A88" s="119">
        <v>85</v>
      </c>
      <c r="B88" s="178" t="s">
        <v>172</v>
      </c>
      <c r="C88" s="5" t="s">
        <v>173</v>
      </c>
      <c r="D88" s="19"/>
      <c r="E88" s="20"/>
      <c r="F88" s="19"/>
      <c r="G88" s="122"/>
      <c r="H88" s="19"/>
      <c r="I88" s="20"/>
      <c r="J88" s="19"/>
      <c r="K88" s="20"/>
      <c r="L88" s="19"/>
      <c r="M88" s="20"/>
      <c r="N88" s="19"/>
      <c r="O88" s="20"/>
      <c r="P88" s="121"/>
      <c r="Q88" s="121"/>
      <c r="R88" s="114"/>
      <c r="S88" s="121"/>
    </row>
    <row r="89" spans="1:19" x14ac:dyDescent="0.25">
      <c r="A89" s="119">
        <v>86</v>
      </c>
      <c r="B89" s="178" t="s">
        <v>174</v>
      </c>
      <c r="C89" s="5" t="s">
        <v>175</v>
      </c>
      <c r="D89" s="19"/>
      <c r="E89" s="20"/>
      <c r="F89" s="19"/>
      <c r="G89" s="122"/>
      <c r="H89" s="19"/>
      <c r="I89" s="20"/>
      <c r="J89" s="19"/>
      <c r="K89" s="20"/>
      <c r="L89" s="19"/>
      <c r="M89" s="20"/>
      <c r="N89" s="19"/>
      <c r="O89" s="20"/>
      <c r="P89" s="121"/>
      <c r="Q89" s="121"/>
      <c r="R89" s="114"/>
      <c r="S89" s="121"/>
    </row>
    <row r="90" spans="1:19" x14ac:dyDescent="0.25">
      <c r="A90" s="119">
        <v>87</v>
      </c>
      <c r="B90" s="178" t="s">
        <v>176</v>
      </c>
      <c r="C90" s="5" t="s">
        <v>177</v>
      </c>
      <c r="D90" s="19"/>
      <c r="E90" s="20"/>
      <c r="F90" s="19"/>
      <c r="G90" s="122"/>
      <c r="H90" s="19"/>
      <c r="I90" s="20"/>
      <c r="J90" s="19"/>
      <c r="K90" s="20"/>
      <c r="L90" s="19"/>
      <c r="M90" s="20"/>
      <c r="N90" s="19"/>
      <c r="O90" s="20"/>
      <c r="P90" s="121"/>
      <c r="Q90" s="121"/>
      <c r="R90" s="114"/>
      <c r="S90" s="121"/>
    </row>
    <row r="91" spans="1:19" ht="30" x14ac:dyDescent="0.25">
      <c r="A91" s="119">
        <v>88</v>
      </c>
      <c r="B91" s="178" t="s">
        <v>178</v>
      </c>
      <c r="C91" s="5" t="s">
        <v>179</v>
      </c>
      <c r="D91" s="19"/>
      <c r="E91" s="20"/>
      <c r="F91" s="19"/>
      <c r="G91" s="122"/>
      <c r="H91" s="19"/>
      <c r="I91" s="20"/>
      <c r="J91" s="19"/>
      <c r="K91" s="20"/>
      <c r="L91" s="19"/>
      <c r="M91" s="20"/>
      <c r="N91" s="19"/>
      <c r="O91" s="20"/>
      <c r="P91" s="121"/>
      <c r="Q91" s="121"/>
      <c r="R91" s="114"/>
      <c r="S91" s="121"/>
    </row>
    <row r="92" spans="1:19" x14ac:dyDescent="0.25">
      <c r="A92" s="119">
        <v>89</v>
      </c>
      <c r="B92" s="178" t="s">
        <v>180</v>
      </c>
      <c r="C92" s="5" t="s">
        <v>181</v>
      </c>
      <c r="D92" s="19"/>
      <c r="E92" s="20"/>
      <c r="F92" s="19"/>
      <c r="G92" s="122"/>
      <c r="H92" s="19"/>
      <c r="I92" s="20"/>
      <c r="J92" s="19"/>
      <c r="K92" s="20"/>
      <c r="L92" s="19"/>
      <c r="M92" s="20"/>
      <c r="N92" s="19"/>
      <c r="O92" s="20"/>
      <c r="P92" s="121"/>
      <c r="Q92" s="121"/>
      <c r="R92" s="114"/>
      <c r="S92" s="121"/>
    </row>
    <row r="93" spans="1:19" x14ac:dyDescent="0.25">
      <c r="A93" s="119">
        <v>90</v>
      </c>
      <c r="B93" s="178" t="s">
        <v>182</v>
      </c>
      <c r="C93" s="5" t="s">
        <v>183</v>
      </c>
      <c r="D93" s="19"/>
      <c r="E93" s="20"/>
      <c r="F93" s="19"/>
      <c r="G93" s="122"/>
      <c r="H93" s="19"/>
      <c r="I93" s="20"/>
      <c r="J93" s="19"/>
      <c r="K93" s="20"/>
      <c r="L93" s="19"/>
      <c r="M93" s="20"/>
      <c r="N93" s="19"/>
      <c r="O93" s="20"/>
      <c r="P93" s="121"/>
      <c r="Q93" s="121"/>
      <c r="R93" s="114"/>
      <c r="S93" s="121"/>
    </row>
    <row r="94" spans="1:19" x14ac:dyDescent="0.25">
      <c r="A94" s="119">
        <v>91</v>
      </c>
      <c r="B94" s="178" t="s">
        <v>184</v>
      </c>
      <c r="C94" s="5" t="s">
        <v>185</v>
      </c>
      <c r="D94" s="19"/>
      <c r="E94" s="20"/>
      <c r="F94" s="19"/>
      <c r="G94" s="122"/>
      <c r="H94" s="19"/>
      <c r="I94" s="20"/>
      <c r="J94" s="19"/>
      <c r="K94" s="20"/>
      <c r="L94" s="19"/>
      <c r="M94" s="20"/>
      <c r="N94" s="19"/>
      <c r="O94" s="20"/>
      <c r="P94" s="121"/>
      <c r="Q94" s="121"/>
      <c r="R94" s="114"/>
      <c r="S94" s="121"/>
    </row>
    <row r="95" spans="1:19" ht="30" x14ac:dyDescent="0.25">
      <c r="A95" s="119">
        <v>92</v>
      </c>
      <c r="B95" s="178" t="s">
        <v>186</v>
      </c>
      <c r="C95" s="5" t="s">
        <v>187</v>
      </c>
      <c r="D95" s="19"/>
      <c r="E95" s="20"/>
      <c r="F95" s="19"/>
      <c r="G95" s="122"/>
      <c r="H95" s="19"/>
      <c r="I95" s="20"/>
      <c r="J95" s="19"/>
      <c r="K95" s="20"/>
      <c r="L95" s="19"/>
      <c r="M95" s="20"/>
      <c r="N95" s="19"/>
      <c r="O95" s="20"/>
      <c r="P95" s="121"/>
      <c r="Q95" s="121"/>
      <c r="R95" s="114"/>
      <c r="S95" s="121"/>
    </row>
    <row r="96" spans="1:19" x14ac:dyDescent="0.25">
      <c r="A96" s="119">
        <v>93</v>
      </c>
      <c r="B96" s="178" t="s">
        <v>188</v>
      </c>
      <c r="C96" s="5" t="s">
        <v>189</v>
      </c>
      <c r="D96" s="19"/>
      <c r="E96" s="20"/>
      <c r="F96" s="19"/>
      <c r="G96" s="122"/>
      <c r="H96" s="19"/>
      <c r="I96" s="20"/>
      <c r="J96" s="19"/>
      <c r="K96" s="20"/>
      <c r="L96" s="19"/>
      <c r="M96" s="20"/>
      <c r="N96" s="19"/>
      <c r="O96" s="20"/>
      <c r="P96" s="121"/>
      <c r="Q96" s="121"/>
      <c r="R96" s="114"/>
      <c r="S96" s="121"/>
    </row>
    <row r="97" spans="1:19" x14ac:dyDescent="0.25">
      <c r="A97" s="119">
        <v>94</v>
      </c>
      <c r="B97" s="178" t="s">
        <v>190</v>
      </c>
      <c r="C97" s="5" t="s">
        <v>191</v>
      </c>
      <c r="D97" s="19"/>
      <c r="E97" s="20"/>
      <c r="F97" s="19"/>
      <c r="G97" s="122"/>
      <c r="H97" s="19"/>
      <c r="I97" s="20"/>
      <c r="J97" s="19"/>
      <c r="K97" s="20"/>
      <c r="L97" s="19"/>
      <c r="M97" s="20"/>
      <c r="N97" s="19"/>
      <c r="O97" s="20"/>
      <c r="P97" s="121"/>
      <c r="Q97" s="121"/>
      <c r="R97" s="114"/>
      <c r="S97" s="121"/>
    </row>
    <row r="98" spans="1:19" x14ac:dyDescent="0.25">
      <c r="A98" s="119">
        <v>95</v>
      </c>
      <c r="B98" s="178">
        <v>560152</v>
      </c>
      <c r="C98" s="5" t="s">
        <v>192</v>
      </c>
      <c r="D98" s="19"/>
      <c r="E98" s="20"/>
      <c r="F98" s="19"/>
      <c r="G98" s="122"/>
      <c r="H98" s="19"/>
      <c r="I98" s="20"/>
      <c r="J98" s="19"/>
      <c r="K98" s="20"/>
      <c r="L98" s="19"/>
      <c r="M98" s="20"/>
      <c r="N98" s="19"/>
      <c r="O98" s="20"/>
      <c r="P98" s="121"/>
      <c r="Q98" s="121"/>
      <c r="R98" s="114"/>
      <c r="S98" s="121"/>
    </row>
    <row r="99" spans="1:19" x14ac:dyDescent="0.25">
      <c r="A99" s="119">
        <v>96</v>
      </c>
      <c r="B99" s="178" t="s">
        <v>193</v>
      </c>
      <c r="C99" s="5" t="s">
        <v>194</v>
      </c>
      <c r="D99" s="19"/>
      <c r="E99" s="20"/>
      <c r="F99" s="19"/>
      <c r="G99" s="122"/>
      <c r="H99" s="19"/>
      <c r="I99" s="20"/>
      <c r="J99" s="19"/>
      <c r="K99" s="20"/>
      <c r="L99" s="19"/>
      <c r="M99" s="20"/>
      <c r="N99" s="19"/>
      <c r="O99" s="20"/>
      <c r="P99" s="121"/>
      <c r="Q99" s="121"/>
      <c r="R99" s="114"/>
      <c r="S99" s="121"/>
    </row>
    <row r="100" spans="1:19" x14ac:dyDescent="0.25">
      <c r="A100" s="119">
        <v>97</v>
      </c>
      <c r="B100" s="178" t="s">
        <v>195</v>
      </c>
      <c r="C100" s="5" t="s">
        <v>196</v>
      </c>
      <c r="D100" s="19"/>
      <c r="E100" s="20"/>
      <c r="F100" s="19"/>
      <c r="G100" s="122"/>
      <c r="H100" s="19"/>
      <c r="I100" s="20"/>
      <c r="J100" s="19"/>
      <c r="K100" s="20"/>
      <c r="L100" s="19"/>
      <c r="M100" s="20"/>
      <c r="N100" s="19"/>
      <c r="O100" s="20"/>
      <c r="P100" s="121"/>
      <c r="Q100" s="121"/>
      <c r="R100" s="114"/>
      <c r="S100" s="121"/>
    </row>
    <row r="101" spans="1:19" x14ac:dyDescent="0.25">
      <c r="A101" s="119">
        <v>98</v>
      </c>
      <c r="B101" s="178" t="s">
        <v>197</v>
      </c>
      <c r="C101" s="5" t="s">
        <v>198</v>
      </c>
      <c r="D101" s="19"/>
      <c r="E101" s="20"/>
      <c r="F101" s="19"/>
      <c r="G101" s="122"/>
      <c r="H101" s="19"/>
      <c r="I101" s="20"/>
      <c r="J101" s="19"/>
      <c r="K101" s="20"/>
      <c r="L101" s="19"/>
      <c r="M101" s="20"/>
      <c r="N101" s="19"/>
      <c r="O101" s="20"/>
      <c r="P101" s="121"/>
      <c r="Q101" s="121"/>
      <c r="R101" s="114"/>
      <c r="S101" s="121"/>
    </row>
    <row r="102" spans="1:19" x14ac:dyDescent="0.25">
      <c r="A102" s="119">
        <v>99</v>
      </c>
      <c r="B102" s="178" t="s">
        <v>199</v>
      </c>
      <c r="C102" s="5" t="s">
        <v>200</v>
      </c>
      <c r="D102" s="19"/>
      <c r="E102" s="20"/>
      <c r="F102" s="19"/>
      <c r="G102" s="122"/>
      <c r="H102" s="19"/>
      <c r="I102" s="20"/>
      <c r="J102" s="19"/>
      <c r="K102" s="20"/>
      <c r="L102" s="19"/>
      <c r="M102" s="20"/>
      <c r="N102" s="19"/>
      <c r="O102" s="20"/>
      <c r="P102" s="121"/>
      <c r="Q102" s="121"/>
      <c r="R102" s="114"/>
      <c r="S102" s="121"/>
    </row>
    <row r="103" spans="1:19" x14ac:dyDescent="0.25">
      <c r="A103" s="119">
        <v>100</v>
      </c>
      <c r="B103" s="178" t="s">
        <v>201</v>
      </c>
      <c r="C103" s="5" t="s">
        <v>202</v>
      </c>
      <c r="D103" s="19"/>
      <c r="E103" s="20"/>
      <c r="F103" s="19"/>
      <c r="G103" s="122"/>
      <c r="H103" s="19"/>
      <c r="I103" s="20"/>
      <c r="J103" s="19"/>
      <c r="K103" s="20"/>
      <c r="L103" s="19"/>
      <c r="M103" s="20"/>
      <c r="N103" s="19"/>
      <c r="O103" s="20"/>
      <c r="P103" s="121"/>
      <c r="Q103" s="121"/>
      <c r="R103" s="114"/>
      <c r="S103" s="121"/>
    </row>
    <row r="104" spans="1:19" ht="30" x14ac:dyDescent="0.25">
      <c r="A104" s="119">
        <v>333</v>
      </c>
      <c r="B104" s="178">
        <v>560198</v>
      </c>
      <c r="C104" s="5" t="s">
        <v>17</v>
      </c>
      <c r="D104" s="19">
        <v>0</v>
      </c>
      <c r="E104" s="20">
        <v>0</v>
      </c>
      <c r="F104" s="192">
        <v>11647361.98</v>
      </c>
      <c r="G104" s="193">
        <v>5011</v>
      </c>
      <c r="H104" s="19">
        <v>0</v>
      </c>
      <c r="I104" s="20">
        <v>0</v>
      </c>
      <c r="J104" s="19"/>
      <c r="K104" s="20"/>
      <c r="L104" s="19"/>
      <c r="M104" s="20"/>
      <c r="N104" s="19"/>
      <c r="O104" s="20"/>
      <c r="P104" s="121"/>
      <c r="Q104" s="121"/>
      <c r="R104" s="114"/>
      <c r="S104" s="121"/>
    </row>
    <row r="105" spans="1:19" ht="30" x14ac:dyDescent="0.25">
      <c r="A105" s="119"/>
      <c r="B105" s="178">
        <v>560199</v>
      </c>
      <c r="C105" s="5" t="s">
        <v>203</v>
      </c>
      <c r="D105" s="19"/>
      <c r="E105" s="20"/>
      <c r="F105" s="192">
        <v>1665483.48</v>
      </c>
      <c r="G105" s="193">
        <v>758</v>
      </c>
      <c r="H105" s="19"/>
      <c r="I105" s="20"/>
      <c r="J105" s="19"/>
      <c r="K105" s="20"/>
      <c r="L105" s="19"/>
      <c r="M105" s="20"/>
      <c r="N105" s="19"/>
      <c r="O105" s="20"/>
      <c r="P105" s="121"/>
      <c r="Q105" s="121"/>
      <c r="R105" s="114"/>
      <c r="S105" s="121"/>
    </row>
    <row r="106" spans="1:19" ht="30" x14ac:dyDescent="0.25">
      <c r="A106" s="119"/>
      <c r="B106" s="178">
        <v>560200</v>
      </c>
      <c r="C106" s="5" t="s">
        <v>204</v>
      </c>
      <c r="D106" s="19"/>
      <c r="E106" s="20"/>
      <c r="F106" s="19"/>
      <c r="G106" s="122"/>
      <c r="H106" s="19"/>
      <c r="I106" s="20"/>
      <c r="J106" s="19"/>
      <c r="K106" s="20"/>
      <c r="L106" s="19"/>
      <c r="M106" s="20"/>
      <c r="N106" s="19"/>
      <c r="O106" s="20"/>
      <c r="P106" s="121"/>
      <c r="Q106" s="121"/>
      <c r="R106" s="114"/>
      <c r="S106" s="121"/>
    </row>
    <row r="107" spans="1:19" x14ac:dyDescent="0.25">
      <c r="A107" s="119"/>
      <c r="B107" s="178">
        <v>560203</v>
      </c>
      <c r="C107" s="5" t="s">
        <v>205</v>
      </c>
      <c r="D107" s="19"/>
      <c r="E107" s="20"/>
      <c r="F107" s="19"/>
      <c r="G107" s="122"/>
      <c r="H107" s="19"/>
      <c r="I107" s="20"/>
      <c r="J107" s="19"/>
      <c r="K107" s="20"/>
      <c r="L107" s="19"/>
      <c r="M107" s="20"/>
      <c r="N107" s="19"/>
      <c r="O107" s="20"/>
      <c r="P107" s="121"/>
      <c r="Q107" s="121"/>
      <c r="R107" s="114"/>
      <c r="S107" s="121"/>
    </row>
    <row r="108" spans="1:19" x14ac:dyDescent="0.25">
      <c r="A108" s="119"/>
      <c r="B108" s="178" t="s">
        <v>206</v>
      </c>
      <c r="C108" s="5" t="s">
        <v>207</v>
      </c>
      <c r="D108" s="19"/>
      <c r="E108" s="20"/>
      <c r="F108" s="19"/>
      <c r="G108" s="122"/>
      <c r="H108" s="19"/>
      <c r="I108" s="20"/>
      <c r="J108" s="19"/>
      <c r="K108" s="20"/>
      <c r="L108" s="19"/>
      <c r="M108" s="20"/>
      <c r="N108" s="19"/>
      <c r="O108" s="20"/>
      <c r="P108" s="121"/>
      <c r="Q108" s="121"/>
      <c r="R108" s="114"/>
      <c r="S108" s="121"/>
    </row>
    <row r="109" spans="1:19" x14ac:dyDescent="0.25">
      <c r="A109" s="119"/>
      <c r="B109" s="178">
        <v>560228</v>
      </c>
      <c r="C109" s="5" t="s">
        <v>208</v>
      </c>
      <c r="D109" s="19"/>
      <c r="E109" s="20"/>
      <c r="F109" s="19"/>
      <c r="G109" s="122"/>
      <c r="H109" s="19"/>
      <c r="I109" s="20"/>
      <c r="J109" s="19"/>
      <c r="K109" s="20"/>
      <c r="L109" s="19"/>
      <c r="M109" s="20"/>
      <c r="N109" s="19"/>
      <c r="O109" s="20"/>
      <c r="P109" s="121"/>
      <c r="Q109" s="121"/>
      <c r="R109" s="114"/>
      <c r="S109" s="121"/>
    </row>
    <row r="110" spans="1:19" x14ac:dyDescent="0.25">
      <c r="A110" s="119"/>
      <c r="B110" s="178">
        <v>560229</v>
      </c>
      <c r="C110" s="5" t="s">
        <v>209</v>
      </c>
      <c r="D110" s="19"/>
      <c r="E110" s="20"/>
      <c r="F110" s="19"/>
      <c r="G110" s="122"/>
      <c r="H110" s="19"/>
      <c r="I110" s="20"/>
      <c r="J110" s="19"/>
      <c r="K110" s="20"/>
      <c r="L110" s="19"/>
      <c r="M110" s="20"/>
      <c r="N110" s="19"/>
      <c r="O110" s="20"/>
      <c r="P110" s="121"/>
      <c r="Q110" s="121"/>
      <c r="R110" s="114"/>
      <c r="S110" s="121"/>
    </row>
    <row r="111" spans="1:19" ht="15.75" customHeight="1" x14ac:dyDescent="0.25">
      <c r="A111" s="119" t="e">
        <v>#REF!</v>
      </c>
      <c r="B111" s="178">
        <v>560231</v>
      </c>
      <c r="C111" s="5" t="s">
        <v>59</v>
      </c>
      <c r="D111" s="19">
        <v>0</v>
      </c>
      <c r="E111" s="20"/>
      <c r="F111" s="19">
        <v>0</v>
      </c>
      <c r="G111" s="122"/>
      <c r="H111" s="19"/>
      <c r="I111" s="20"/>
      <c r="J111" s="192">
        <v>3270194.77</v>
      </c>
      <c r="K111" s="193">
        <v>1359</v>
      </c>
      <c r="L111" s="19"/>
      <c r="M111" s="20"/>
      <c r="N111" s="19"/>
      <c r="O111" s="20"/>
      <c r="P111" s="121"/>
      <c r="Q111" s="121"/>
      <c r="R111" s="114"/>
      <c r="S111" s="121"/>
    </row>
    <row r="112" spans="1:19" ht="15.75" customHeight="1" x14ac:dyDescent="0.25">
      <c r="A112" s="119" t="e">
        <v>#REF!</v>
      </c>
      <c r="B112" s="178">
        <v>560235</v>
      </c>
      <c r="C112" s="5" t="s">
        <v>60</v>
      </c>
      <c r="D112" s="19"/>
      <c r="E112" s="20"/>
      <c r="F112" s="19">
        <v>0</v>
      </c>
      <c r="G112" s="122"/>
      <c r="H112" s="19"/>
      <c r="I112" s="20"/>
      <c r="J112" s="192">
        <v>779280.49</v>
      </c>
      <c r="K112" s="193">
        <v>569</v>
      </c>
      <c r="L112" s="19"/>
      <c r="M112" s="20"/>
      <c r="N112" s="19"/>
      <c r="O112" s="20"/>
      <c r="P112" s="121"/>
      <c r="Q112" s="121"/>
      <c r="R112" s="114"/>
      <c r="S112" s="121"/>
    </row>
    <row r="113" spans="1:19" ht="15.75" customHeight="1" x14ac:dyDescent="0.25">
      <c r="A113" s="119"/>
      <c r="B113" s="178" t="s">
        <v>210</v>
      </c>
      <c r="C113" s="5" t="s">
        <v>211</v>
      </c>
      <c r="D113" s="19"/>
      <c r="E113" s="20"/>
      <c r="F113" s="19"/>
      <c r="G113" s="122"/>
      <c r="H113" s="19"/>
      <c r="I113" s="20"/>
      <c r="J113" s="19"/>
      <c r="K113" s="20"/>
      <c r="L113" s="19"/>
      <c r="M113" s="20"/>
      <c r="N113" s="19"/>
      <c r="O113" s="20"/>
      <c r="P113" s="121"/>
      <c r="Q113" s="121"/>
      <c r="R113" s="114"/>
      <c r="S113" s="121"/>
    </row>
    <row r="114" spans="1:19" ht="15.75" customHeight="1" x14ac:dyDescent="0.25">
      <c r="A114" s="119"/>
      <c r="B114" s="178" t="s">
        <v>212</v>
      </c>
      <c r="C114" s="5" t="s">
        <v>213</v>
      </c>
      <c r="D114" s="19"/>
      <c r="E114" s="20"/>
      <c r="F114" s="19"/>
      <c r="G114" s="122"/>
      <c r="H114" s="19"/>
      <c r="I114" s="20"/>
      <c r="J114" s="19"/>
      <c r="K114" s="20"/>
      <c r="L114" s="19"/>
      <c r="M114" s="20"/>
      <c r="N114" s="19"/>
      <c r="O114" s="20"/>
      <c r="P114" s="121"/>
      <c r="Q114" s="121"/>
      <c r="R114" s="114"/>
      <c r="S114" s="121"/>
    </row>
    <row r="115" spans="1:19" ht="15.75" customHeight="1" x14ac:dyDescent="0.25">
      <c r="A115" s="119"/>
      <c r="B115" s="178">
        <v>560239</v>
      </c>
      <c r="C115" s="5" t="s">
        <v>214</v>
      </c>
      <c r="D115" s="19"/>
      <c r="E115" s="20"/>
      <c r="F115" s="19"/>
      <c r="G115" s="122"/>
      <c r="H115" s="19"/>
      <c r="I115" s="20"/>
      <c r="J115" s="19"/>
      <c r="K115" s="20"/>
      <c r="L115" s="19"/>
      <c r="M115" s="20"/>
      <c r="N115" s="19"/>
      <c r="O115" s="20"/>
      <c r="P115" s="121"/>
      <c r="Q115" s="121"/>
      <c r="R115" s="114"/>
      <c r="S115" s="121"/>
    </row>
    <row r="116" spans="1:19" ht="15.75" customHeight="1" x14ac:dyDescent="0.25">
      <c r="A116" s="119">
        <v>346</v>
      </c>
      <c r="B116" s="178">
        <v>560243</v>
      </c>
      <c r="C116" s="5" t="s">
        <v>3</v>
      </c>
      <c r="D116" s="192">
        <v>1104892.22</v>
      </c>
      <c r="E116" s="193">
        <v>454</v>
      </c>
      <c r="F116" s="192">
        <v>12223550</v>
      </c>
      <c r="G116" s="193">
        <v>6347</v>
      </c>
      <c r="H116" s="19"/>
      <c r="I116" s="20"/>
      <c r="J116" s="19"/>
      <c r="K116" s="20"/>
      <c r="L116" s="19"/>
      <c r="M116" s="20"/>
      <c r="N116" s="19"/>
      <c r="O116" s="20"/>
      <c r="P116" s="121"/>
      <c r="Q116" s="121"/>
      <c r="R116" s="114"/>
      <c r="S116" s="121"/>
    </row>
    <row r="117" spans="1:19" ht="15.75" customHeight="1" x14ac:dyDescent="0.25">
      <c r="A117" s="119"/>
      <c r="B117" s="178" t="s">
        <v>215</v>
      </c>
      <c r="C117" s="5" t="s">
        <v>216</v>
      </c>
      <c r="D117" s="19"/>
      <c r="E117" s="20"/>
      <c r="F117" s="19"/>
      <c r="G117" s="122"/>
      <c r="H117" s="19"/>
      <c r="I117" s="20"/>
      <c r="J117" s="19"/>
      <c r="K117" s="20"/>
      <c r="L117" s="19"/>
      <c r="M117" s="20"/>
      <c r="N117" s="19"/>
      <c r="O117" s="20"/>
      <c r="P117" s="121"/>
      <c r="Q117" s="121"/>
      <c r="R117" s="114"/>
      <c r="S117" s="121"/>
    </row>
    <row r="118" spans="1:19" ht="15.75" customHeight="1" x14ac:dyDescent="0.25">
      <c r="A118" s="119"/>
      <c r="B118" s="178">
        <v>560251</v>
      </c>
      <c r="C118" s="5" t="s">
        <v>217</v>
      </c>
      <c r="D118" s="19"/>
      <c r="E118" s="20"/>
      <c r="F118" s="19"/>
      <c r="G118" s="122"/>
      <c r="H118" s="19"/>
      <c r="I118" s="20"/>
      <c r="J118" s="19"/>
      <c r="K118" s="20"/>
      <c r="L118" s="19"/>
      <c r="M118" s="20"/>
      <c r="N118" s="19"/>
      <c r="O118" s="20"/>
      <c r="P118" s="121"/>
      <c r="Q118" s="121"/>
      <c r="R118" s="114"/>
      <c r="S118" s="121"/>
    </row>
    <row r="119" spans="1:19" ht="15.75" customHeight="1" x14ac:dyDescent="0.25">
      <c r="A119" s="119"/>
      <c r="B119" s="178">
        <v>560254</v>
      </c>
      <c r="C119" s="5" t="s">
        <v>218</v>
      </c>
      <c r="D119" s="19"/>
      <c r="E119" s="20"/>
      <c r="F119" s="19"/>
      <c r="G119" s="122"/>
      <c r="H119" s="19"/>
      <c r="I119" s="20"/>
      <c r="J119" s="19"/>
      <c r="K119" s="20"/>
      <c r="L119" s="19"/>
      <c r="M119" s="20"/>
      <c r="N119" s="19"/>
      <c r="O119" s="20"/>
      <c r="P119" s="121"/>
      <c r="Q119" s="121"/>
      <c r="R119" s="114"/>
      <c r="S119" s="121"/>
    </row>
    <row r="120" spans="1:19" ht="15.75" customHeight="1" x14ac:dyDescent="0.25">
      <c r="A120" s="119">
        <v>353</v>
      </c>
      <c r="B120" s="178">
        <v>560257</v>
      </c>
      <c r="C120" s="5" t="s">
        <v>25</v>
      </c>
      <c r="D120" s="19"/>
      <c r="E120" s="20"/>
      <c r="F120" s="192">
        <v>11243415.23</v>
      </c>
      <c r="G120" s="193">
        <v>3744</v>
      </c>
      <c r="H120" s="19"/>
      <c r="I120" s="20"/>
      <c r="J120" s="19"/>
      <c r="K120" s="20"/>
      <c r="L120" s="19"/>
      <c r="M120" s="20"/>
      <c r="N120" s="19"/>
      <c r="O120" s="20"/>
      <c r="P120" s="121"/>
      <c r="Q120" s="121"/>
      <c r="R120" s="114"/>
      <c r="S120" s="121"/>
    </row>
    <row r="121" spans="1:19" ht="15.75" customHeight="1" x14ac:dyDescent="0.25">
      <c r="A121" s="119"/>
      <c r="B121" s="178">
        <v>560258</v>
      </c>
      <c r="C121" s="5" t="s">
        <v>219</v>
      </c>
      <c r="D121" s="19"/>
      <c r="E121" s="20"/>
      <c r="F121" s="192">
        <v>9335535.7799999993</v>
      </c>
      <c r="G121" s="193">
        <v>3785</v>
      </c>
      <c r="H121" s="19"/>
      <c r="I121" s="20"/>
      <c r="J121" s="19"/>
      <c r="K121" s="20"/>
      <c r="L121" s="19"/>
      <c r="M121" s="20"/>
      <c r="N121" s="19"/>
      <c r="O121" s="20"/>
      <c r="P121" s="121"/>
      <c r="Q121" s="121"/>
      <c r="R121" s="114"/>
      <c r="S121" s="121"/>
    </row>
    <row r="122" spans="1:19" ht="15.75" customHeight="1" x14ac:dyDescent="0.25">
      <c r="A122" s="119"/>
      <c r="B122" s="178">
        <v>560260</v>
      </c>
      <c r="C122" s="5" t="s">
        <v>220</v>
      </c>
      <c r="D122" s="19"/>
      <c r="E122" s="20"/>
      <c r="F122" s="19"/>
      <c r="G122" s="122"/>
      <c r="H122" s="19"/>
      <c r="I122" s="20"/>
      <c r="J122" s="19"/>
      <c r="K122" s="20"/>
      <c r="L122" s="19"/>
      <c r="M122" s="20"/>
      <c r="N122" s="19"/>
      <c r="O122" s="20"/>
      <c r="P122" s="121"/>
      <c r="Q122" s="121"/>
      <c r="R122" s="114"/>
      <c r="S122" s="121"/>
    </row>
    <row r="123" spans="1:19" ht="15.75" customHeight="1" x14ac:dyDescent="0.25">
      <c r="A123" s="119"/>
      <c r="B123" s="178">
        <v>560277</v>
      </c>
      <c r="C123" s="5" t="s">
        <v>221</v>
      </c>
      <c r="D123" s="19"/>
      <c r="E123" s="20"/>
      <c r="F123" s="19"/>
      <c r="G123" s="122"/>
      <c r="H123" s="19"/>
      <c r="I123" s="20"/>
      <c r="J123" s="19"/>
      <c r="K123" s="20"/>
      <c r="L123" s="19"/>
      <c r="M123" s="20"/>
      <c r="N123" s="19"/>
      <c r="O123" s="20"/>
      <c r="P123" s="121"/>
      <c r="Q123" s="121"/>
      <c r="R123" s="114"/>
      <c r="S123" s="121"/>
    </row>
    <row r="124" spans="1:19" ht="15.75" customHeight="1" x14ac:dyDescent="0.25">
      <c r="A124" s="119"/>
      <c r="B124" s="178">
        <v>560279</v>
      </c>
      <c r="C124" s="5" t="s">
        <v>222</v>
      </c>
      <c r="D124" s="19"/>
      <c r="E124" s="20"/>
      <c r="F124" s="19"/>
      <c r="G124" s="122"/>
      <c r="H124" s="19"/>
      <c r="I124" s="20"/>
      <c r="J124" s="19"/>
      <c r="K124" s="20"/>
      <c r="L124" s="19"/>
      <c r="M124" s="20"/>
      <c r="N124" s="19"/>
      <c r="O124" s="20"/>
      <c r="P124" s="121"/>
      <c r="Q124" s="121"/>
      <c r="R124" s="114"/>
      <c r="S124" s="121"/>
    </row>
    <row r="125" spans="1:19" ht="15.75" customHeight="1" x14ac:dyDescent="0.25">
      <c r="A125" s="119" t="e">
        <v>#REF!</v>
      </c>
      <c r="B125" s="178">
        <v>560283</v>
      </c>
      <c r="C125" s="5" t="s">
        <v>62</v>
      </c>
      <c r="D125" s="19"/>
      <c r="E125" s="20"/>
      <c r="F125" s="19">
        <v>0</v>
      </c>
      <c r="G125" s="122"/>
      <c r="H125" s="192">
        <v>2931024.6</v>
      </c>
      <c r="I125" s="193">
        <v>3794</v>
      </c>
      <c r="J125" s="19"/>
      <c r="K125" s="20"/>
      <c r="L125" s="19"/>
      <c r="M125" s="20"/>
      <c r="N125" s="19"/>
      <c r="O125" s="20"/>
      <c r="P125" s="121"/>
      <c r="Q125" s="121"/>
      <c r="R125" s="114"/>
      <c r="S125" s="121"/>
    </row>
    <row r="126" spans="1:19" ht="15.75" customHeight="1" x14ac:dyDescent="0.25">
      <c r="A126" s="119"/>
      <c r="B126" s="178">
        <v>560284</v>
      </c>
      <c r="C126" s="5" t="s">
        <v>223</v>
      </c>
      <c r="D126" s="19"/>
      <c r="E126" s="20"/>
      <c r="F126" s="19"/>
      <c r="G126" s="122"/>
      <c r="H126" s="19"/>
      <c r="I126" s="20"/>
      <c r="J126" s="19"/>
      <c r="K126" s="20"/>
      <c r="L126" s="19"/>
      <c r="M126" s="20"/>
      <c r="N126" s="19"/>
      <c r="O126" s="20"/>
      <c r="P126" s="121"/>
      <c r="Q126" s="121"/>
      <c r="R126" s="114"/>
      <c r="S126" s="121"/>
    </row>
    <row r="127" spans="1:19" ht="15.75" customHeight="1" x14ac:dyDescent="0.25">
      <c r="A127" s="119">
        <v>124</v>
      </c>
      <c r="B127" s="178">
        <v>560285</v>
      </c>
      <c r="C127" s="5" t="s">
        <v>224</v>
      </c>
      <c r="D127" s="19"/>
      <c r="E127" s="20"/>
      <c r="F127" s="19"/>
      <c r="G127" s="122"/>
      <c r="H127" s="19"/>
      <c r="I127" s="20"/>
      <c r="J127" s="19"/>
      <c r="K127" s="20"/>
      <c r="L127" s="19"/>
      <c r="M127" s="20"/>
      <c r="N127" s="19"/>
      <c r="O127" s="20"/>
      <c r="P127" s="121"/>
      <c r="Q127" s="121"/>
      <c r="R127" s="114"/>
      <c r="S127" s="121"/>
    </row>
    <row r="128" spans="1:19" ht="15.75" customHeight="1" x14ac:dyDescent="0.25">
      <c r="A128" s="119">
        <v>125</v>
      </c>
      <c r="B128" s="178">
        <v>560318</v>
      </c>
      <c r="C128" s="5" t="s">
        <v>225</v>
      </c>
      <c r="D128" s="19"/>
      <c r="E128" s="20"/>
      <c r="F128" s="19"/>
      <c r="G128" s="122"/>
      <c r="H128" s="19"/>
      <c r="I128" s="20"/>
      <c r="J128" s="19"/>
      <c r="K128" s="20"/>
      <c r="L128" s="19"/>
      <c r="M128" s="20"/>
      <c r="N128" s="19"/>
      <c r="O128" s="20"/>
      <c r="P128" s="121"/>
      <c r="Q128" s="121"/>
      <c r="R128" s="114"/>
      <c r="S128" s="121"/>
    </row>
    <row r="129" spans="1:21" ht="15.75" customHeight="1" x14ac:dyDescent="0.25">
      <c r="A129" s="119">
        <v>126</v>
      </c>
      <c r="B129" s="178">
        <v>560319</v>
      </c>
      <c r="C129" s="5" t="s">
        <v>226</v>
      </c>
      <c r="D129" s="19"/>
      <c r="E129" s="20"/>
      <c r="F129" s="19"/>
      <c r="G129" s="122"/>
      <c r="H129" s="19"/>
      <c r="I129" s="20"/>
      <c r="J129" s="19"/>
      <c r="K129" s="20"/>
      <c r="L129" s="19"/>
      <c r="M129" s="20"/>
      <c r="N129" s="19"/>
      <c r="O129" s="20"/>
      <c r="P129" s="121"/>
      <c r="Q129" s="121"/>
      <c r="R129" s="114"/>
      <c r="S129" s="121"/>
    </row>
    <row r="130" spans="1:21" ht="15.75" customHeight="1" x14ac:dyDescent="0.25">
      <c r="A130" s="119">
        <v>127</v>
      </c>
      <c r="B130" s="178">
        <v>560320</v>
      </c>
      <c r="C130" s="5" t="s">
        <v>227</v>
      </c>
      <c r="D130" s="19"/>
      <c r="E130" s="20"/>
      <c r="F130" s="19"/>
      <c r="G130" s="122"/>
      <c r="H130" s="19"/>
      <c r="I130" s="20"/>
      <c r="J130" s="19"/>
      <c r="K130" s="20"/>
      <c r="L130" s="19"/>
      <c r="M130" s="20"/>
      <c r="N130" s="19"/>
      <c r="O130" s="20"/>
      <c r="P130" s="121"/>
      <c r="Q130" s="121"/>
      <c r="R130" s="114"/>
      <c r="S130" s="121"/>
    </row>
    <row r="131" spans="1:21" ht="15.75" customHeight="1" x14ac:dyDescent="0.25">
      <c r="A131" s="119">
        <v>128</v>
      </c>
      <c r="B131" s="178">
        <v>560321</v>
      </c>
      <c r="C131" s="5" t="s">
        <v>228</v>
      </c>
      <c r="D131" s="19"/>
      <c r="E131" s="20"/>
      <c r="F131" s="19"/>
      <c r="G131" s="122"/>
      <c r="H131" s="19"/>
      <c r="I131" s="20"/>
      <c r="J131" s="19"/>
      <c r="K131" s="20"/>
      <c r="L131" s="19"/>
      <c r="M131" s="20"/>
      <c r="N131" s="19"/>
      <c r="O131" s="20"/>
      <c r="P131" s="121"/>
      <c r="Q131" s="121"/>
      <c r="R131" s="114"/>
      <c r="S131" s="121"/>
    </row>
    <row r="132" spans="1:21" ht="15.75" customHeight="1" x14ac:dyDescent="0.25">
      <c r="A132" s="119">
        <v>129</v>
      </c>
      <c r="B132" s="178">
        <v>560322</v>
      </c>
      <c r="C132" s="5" t="s">
        <v>229</v>
      </c>
      <c r="D132" s="19"/>
      <c r="E132" s="20"/>
      <c r="F132" s="19"/>
      <c r="G132" s="122"/>
      <c r="H132" s="19"/>
      <c r="I132" s="20"/>
      <c r="J132" s="19"/>
      <c r="K132" s="20"/>
      <c r="L132" s="19"/>
      <c r="M132" s="20"/>
      <c r="N132" s="19"/>
      <c r="O132" s="20"/>
      <c r="P132" s="121"/>
      <c r="Q132" s="121"/>
      <c r="R132" s="114"/>
      <c r="S132" s="121"/>
    </row>
    <row r="133" spans="1:21" ht="15.75" customHeight="1" x14ac:dyDescent="0.25">
      <c r="A133" s="119" t="e">
        <v>#REF!</v>
      </c>
      <c r="B133" s="178">
        <v>560323</v>
      </c>
      <c r="C133" s="5" t="s">
        <v>63</v>
      </c>
      <c r="D133" s="19"/>
      <c r="E133" s="20"/>
      <c r="F133" s="192">
        <v>3472663.4</v>
      </c>
      <c r="G133" s="193">
        <v>1931</v>
      </c>
      <c r="H133" s="19"/>
      <c r="I133" s="20"/>
      <c r="J133" s="19"/>
      <c r="K133" s="20"/>
      <c r="L133" s="19"/>
      <c r="M133" s="20"/>
      <c r="N133" s="19"/>
      <c r="O133" s="20"/>
      <c r="P133" s="121"/>
      <c r="Q133" s="121"/>
      <c r="R133" s="114"/>
      <c r="S133" s="121"/>
    </row>
    <row r="134" spans="1:21" ht="15.75" customHeight="1" x14ac:dyDescent="0.25">
      <c r="A134" s="119"/>
      <c r="B134" s="178">
        <v>560324</v>
      </c>
      <c r="C134" s="5" t="s">
        <v>230</v>
      </c>
      <c r="D134" s="19"/>
      <c r="E134" s="20"/>
      <c r="F134" s="19"/>
      <c r="G134" s="122"/>
      <c r="H134" s="19"/>
      <c r="I134" s="20"/>
      <c r="J134" s="19"/>
      <c r="K134" s="20"/>
      <c r="L134" s="19"/>
      <c r="M134" s="20"/>
      <c r="N134" s="19"/>
      <c r="O134" s="20"/>
      <c r="P134" s="121"/>
      <c r="Q134" s="121"/>
      <c r="R134" s="114"/>
      <c r="S134" s="121"/>
    </row>
    <row r="135" spans="1:21" ht="15.75" customHeight="1" x14ac:dyDescent="0.25">
      <c r="A135" s="119"/>
      <c r="B135" s="178"/>
      <c r="C135" s="9" t="s">
        <v>2</v>
      </c>
      <c r="D135" s="123">
        <v>2861257.55</v>
      </c>
      <c r="E135" s="20">
        <v>917</v>
      </c>
      <c r="F135" s="123">
        <v>1992377.24</v>
      </c>
      <c r="G135" s="122">
        <v>555</v>
      </c>
      <c r="H135" s="19">
        <v>559799.24</v>
      </c>
      <c r="I135" s="20">
        <v>694</v>
      </c>
      <c r="J135" s="19">
        <v>831884.76</v>
      </c>
      <c r="K135" s="20">
        <v>675</v>
      </c>
      <c r="L135" s="19">
        <v>587343.4</v>
      </c>
      <c r="M135" s="20">
        <v>80</v>
      </c>
      <c r="N135" s="19">
        <v>305143.14</v>
      </c>
      <c r="O135" s="20">
        <v>438</v>
      </c>
      <c r="P135" s="114">
        <v>17533500</v>
      </c>
      <c r="Q135" s="115">
        <v>1898</v>
      </c>
      <c r="R135" s="114"/>
      <c r="S135" s="121"/>
      <c r="T135" s="23">
        <f>D135+F135+H135+J135+L135+N135+P135+R135</f>
        <v>24671305.329999998</v>
      </c>
      <c r="U135" s="205">
        <f>E135+G135+I135+K135+M135+O135+Q135+S135</f>
        <v>5257</v>
      </c>
    </row>
    <row r="136" spans="1:21" s="127" customFormat="1" ht="15.75" customHeight="1" thickBot="1" x14ac:dyDescent="0.25">
      <c r="A136" s="124"/>
      <c r="B136" s="162"/>
      <c r="C136" s="9" t="s">
        <v>29</v>
      </c>
      <c r="D136" s="133">
        <f>SUM(D4:D135)</f>
        <v>227422920.53</v>
      </c>
      <c r="E136" s="125">
        <f>SUM(E4:E135)</f>
        <v>122891</v>
      </c>
      <c r="F136" s="133">
        <f t="shared" ref="F136:S136" si="0">SUM(F4:F135)</f>
        <v>107291279.70999999</v>
      </c>
      <c r="G136" s="125">
        <f t="shared" si="0"/>
        <v>42442</v>
      </c>
      <c r="H136" s="133">
        <f t="shared" si="0"/>
        <v>126544717.15000001</v>
      </c>
      <c r="I136" s="125">
        <f t="shared" si="0"/>
        <v>174117</v>
      </c>
      <c r="J136" s="133">
        <f t="shared" si="0"/>
        <v>168217345.75</v>
      </c>
      <c r="K136" s="125">
        <f t="shared" si="0"/>
        <v>111247</v>
      </c>
      <c r="L136" s="133">
        <f>SUM(L4:L135)</f>
        <v>34864666.560000002</v>
      </c>
      <c r="M136" s="125">
        <f t="shared" si="0"/>
        <v>29368</v>
      </c>
      <c r="N136" s="133">
        <f>SUM(N4:N135)</f>
        <v>38661694.100000001</v>
      </c>
      <c r="O136" s="125">
        <f t="shared" si="0"/>
        <v>87304</v>
      </c>
      <c r="P136" s="133">
        <f t="shared" si="0"/>
        <v>17533500</v>
      </c>
      <c r="Q136" s="125">
        <f t="shared" si="0"/>
        <v>1898</v>
      </c>
      <c r="R136" s="133">
        <f t="shared" si="0"/>
        <v>28281605.760000002</v>
      </c>
      <c r="S136" s="125">
        <f t="shared" si="0"/>
        <v>11134</v>
      </c>
      <c r="T136" s="126"/>
    </row>
    <row r="137" spans="1:21" ht="15.75" customHeight="1" x14ac:dyDescent="0.25">
      <c r="D137" s="117">
        <f>D136-D135</f>
        <v>224561662.97999999</v>
      </c>
      <c r="E137" s="118">
        <f>E136-E135</f>
        <v>121974</v>
      </c>
      <c r="F137" s="117">
        <f t="shared" ref="F137:S137" si="1">F136-F135</f>
        <v>105298902.47</v>
      </c>
      <c r="G137" s="118">
        <f t="shared" si="1"/>
        <v>41887</v>
      </c>
      <c r="H137" s="117">
        <f t="shared" si="1"/>
        <v>125984917.91</v>
      </c>
      <c r="I137" s="118">
        <f t="shared" si="1"/>
        <v>173423</v>
      </c>
      <c r="J137" s="117">
        <f t="shared" si="1"/>
        <v>167385460.99000001</v>
      </c>
      <c r="K137" s="118">
        <f t="shared" si="1"/>
        <v>110572</v>
      </c>
      <c r="L137" s="117">
        <f t="shared" si="1"/>
        <v>34277323.159999996</v>
      </c>
      <c r="M137" s="118">
        <f t="shared" si="1"/>
        <v>29288</v>
      </c>
      <c r="N137" s="117">
        <f t="shared" si="1"/>
        <v>38356550.960000001</v>
      </c>
      <c r="O137" s="118">
        <f t="shared" si="1"/>
        <v>86866</v>
      </c>
      <c r="P137" s="117">
        <f t="shared" si="1"/>
        <v>0</v>
      </c>
      <c r="Q137" s="118">
        <f t="shared" si="1"/>
        <v>0</v>
      </c>
      <c r="R137" s="117">
        <f t="shared" si="1"/>
        <v>28281605.760000002</v>
      </c>
      <c r="S137" s="118">
        <f t="shared" si="1"/>
        <v>11134</v>
      </c>
    </row>
    <row r="138" spans="1:21" ht="15.75" customHeight="1" x14ac:dyDescent="0.25">
      <c r="N138" s="129"/>
      <c r="O138" s="128"/>
    </row>
    <row r="139" spans="1:21" ht="15.75" customHeight="1" x14ac:dyDescent="0.25">
      <c r="K139" s="118">
        <f>110621-K137</f>
        <v>49</v>
      </c>
      <c r="N139" s="129"/>
      <c r="O139" s="118"/>
    </row>
    <row r="140" spans="1:21" ht="15.75" customHeight="1" x14ac:dyDescent="0.25">
      <c r="N140" s="118"/>
      <c r="O140" s="129"/>
    </row>
    <row r="141" spans="1:21" ht="15.75" customHeight="1" x14ac:dyDescent="0.25"/>
  </sheetData>
  <sortState ref="A3:FW65">
    <sortCondition ref="A65"/>
  </sortState>
  <mergeCells count="12">
    <mergeCell ref="C1:P1"/>
    <mergeCell ref="A2:A3"/>
    <mergeCell ref="N2:O2"/>
    <mergeCell ref="P2:Q2"/>
    <mergeCell ref="R2:S2"/>
    <mergeCell ref="C2:C3"/>
    <mergeCell ref="B2:B3"/>
    <mergeCell ref="D2:E2"/>
    <mergeCell ref="F2:G2"/>
    <mergeCell ref="H2:I2"/>
    <mergeCell ref="J2:K2"/>
    <mergeCell ref="L2:M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G141"/>
  <sheetViews>
    <sheetView tabSelected="1" view="pageBreakPreview" topLeftCell="B1" zoomScaleNormal="100" zoomScaleSheetLayoutView="100" workbookViewId="0">
      <pane xSplit="2" ySplit="3" topLeftCell="AC121" activePane="bottomRight" state="frozen"/>
      <selection activeCell="B1" sqref="B1"/>
      <selection pane="topRight" activeCell="D1" sqref="D1"/>
      <selection pane="bottomLeft" activeCell="B5" sqref="B5"/>
      <selection pane="bottomRight" activeCell="AC133" sqref="AC133"/>
    </sheetView>
  </sheetViews>
  <sheetFormatPr defaultRowHeight="15" x14ac:dyDescent="0.25"/>
  <cols>
    <col min="1" max="1" width="0" style="92" hidden="1" customWidth="1"/>
    <col min="2" max="2" width="9.42578125" style="181" customWidth="1"/>
    <col min="3" max="3" width="35.85546875" style="107" bestFit="1" customWidth="1"/>
    <col min="4" max="4" width="17.140625" style="10" customWidth="1"/>
    <col min="5" max="5" width="9.42578125" style="1" customWidth="1"/>
    <col min="6" max="6" width="15.42578125" style="10" customWidth="1"/>
    <col min="7" max="7" width="8" style="1" customWidth="1"/>
    <col min="8" max="8" width="16" style="10" customWidth="1"/>
    <col min="9" max="9" width="9.85546875" style="1" customWidth="1"/>
    <col min="10" max="10" width="20.7109375" style="10" customWidth="1"/>
    <col min="11" max="11" width="9.28515625" style="1" customWidth="1"/>
    <col min="12" max="12" width="15.85546875" style="10" customWidth="1"/>
    <col min="13" max="13" width="9.28515625" style="1" customWidth="1"/>
    <col min="14" max="14" width="18.7109375" style="108" customWidth="1"/>
    <col min="15" max="15" width="9.28515625" style="92" customWidth="1"/>
    <col min="16" max="16" width="18.7109375" style="108" customWidth="1"/>
    <col min="17" max="17" width="9.28515625" style="92" customWidth="1"/>
    <col min="18" max="18" width="18.7109375" style="108" customWidth="1"/>
    <col min="19" max="19" width="9.28515625" style="92" customWidth="1"/>
    <col min="20" max="20" width="18.7109375" style="108" customWidth="1"/>
    <col min="21" max="22" width="9.28515625" style="92" customWidth="1"/>
    <col min="23" max="23" width="18.7109375" style="108" customWidth="1"/>
    <col min="24" max="24" width="9.28515625" style="92" customWidth="1"/>
    <col min="25" max="25" width="17.42578125" style="108" customWidth="1"/>
    <col min="26" max="26" width="9.28515625" style="93" customWidth="1"/>
    <col min="27" max="27" width="16.140625" style="7" customWidth="1"/>
    <col min="28" max="28" width="10.7109375" style="2" customWidth="1"/>
    <col min="29" max="29" width="18.85546875" style="23" customWidth="1"/>
    <col min="30" max="30" width="9.28515625" style="3" customWidth="1"/>
    <col min="31" max="31" width="15.28515625" style="108" customWidth="1"/>
    <col min="32" max="32" width="9.140625" style="92"/>
    <col min="33" max="33" width="15.42578125" style="92" bestFit="1" customWidth="1"/>
    <col min="34" max="16384" width="9.140625" style="92"/>
  </cols>
  <sheetData>
    <row r="1" spans="1:32" s="3" customFormat="1" ht="39.75" customHeight="1" x14ac:dyDescent="0.3">
      <c r="A1" s="142"/>
      <c r="B1" s="175"/>
      <c r="C1" s="264" t="s">
        <v>380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AB1" s="144"/>
      <c r="AC1" s="144"/>
      <c r="AD1" s="143"/>
      <c r="AE1" s="23"/>
    </row>
    <row r="2" spans="1:32" ht="15" customHeight="1" x14ac:dyDescent="0.25">
      <c r="B2" s="279" t="s">
        <v>64</v>
      </c>
      <c r="C2" s="279" t="s">
        <v>65</v>
      </c>
      <c r="D2" s="267" t="s">
        <v>259</v>
      </c>
      <c r="E2" s="268"/>
      <c r="F2" s="267" t="s">
        <v>260</v>
      </c>
      <c r="G2" s="268"/>
      <c r="H2" s="267" t="s">
        <v>261</v>
      </c>
      <c r="I2" s="268"/>
      <c r="J2" s="269" t="s">
        <v>257</v>
      </c>
      <c r="K2" s="270"/>
      <c r="L2" s="269" t="s">
        <v>266</v>
      </c>
      <c r="M2" s="270"/>
      <c r="N2" s="272" t="s">
        <v>390</v>
      </c>
      <c r="O2" s="273"/>
      <c r="P2" s="272" t="s">
        <v>373</v>
      </c>
      <c r="Q2" s="273"/>
      <c r="R2" s="272" t="s">
        <v>391</v>
      </c>
      <c r="S2" s="273"/>
      <c r="T2" s="272" t="s">
        <v>392</v>
      </c>
      <c r="U2" s="274"/>
      <c r="V2" s="273"/>
      <c r="W2" s="275" t="s">
        <v>425</v>
      </c>
      <c r="X2" s="276"/>
      <c r="Y2" s="271" t="s">
        <v>351</v>
      </c>
      <c r="Z2" s="271"/>
      <c r="AA2" s="265" t="s">
        <v>352</v>
      </c>
      <c r="AB2" s="266"/>
      <c r="AC2" s="281" t="s">
        <v>387</v>
      </c>
      <c r="AD2" s="282"/>
      <c r="AE2" s="271" t="s">
        <v>423</v>
      </c>
      <c r="AF2" s="271"/>
    </row>
    <row r="3" spans="1:32" x14ac:dyDescent="0.25">
      <c r="B3" s="280"/>
      <c r="C3" s="280"/>
      <c r="D3" s="11" t="s">
        <v>66</v>
      </c>
      <c r="E3" s="139" t="s">
        <v>262</v>
      </c>
      <c r="F3" s="11" t="s">
        <v>66</v>
      </c>
      <c r="G3" s="139" t="s">
        <v>262</v>
      </c>
      <c r="H3" s="11" t="s">
        <v>66</v>
      </c>
      <c r="I3" s="139" t="s">
        <v>262</v>
      </c>
      <c r="J3" s="24" t="s">
        <v>1</v>
      </c>
      <c r="K3" s="138" t="s">
        <v>0</v>
      </c>
      <c r="L3" s="24" t="s">
        <v>1</v>
      </c>
      <c r="M3" s="138" t="s">
        <v>0</v>
      </c>
      <c r="N3" s="110" t="s">
        <v>66</v>
      </c>
      <c r="O3" s="110" t="s">
        <v>67</v>
      </c>
      <c r="P3" s="110" t="s">
        <v>66</v>
      </c>
      <c r="Q3" s="110" t="s">
        <v>67</v>
      </c>
      <c r="R3" s="110" t="s">
        <v>66</v>
      </c>
      <c r="S3" s="110" t="s">
        <v>67</v>
      </c>
      <c r="T3" s="110" t="s">
        <v>66</v>
      </c>
      <c r="U3" s="110" t="s">
        <v>67</v>
      </c>
      <c r="V3" s="110" t="s">
        <v>68</v>
      </c>
      <c r="W3" s="111" t="s">
        <v>66</v>
      </c>
      <c r="X3" s="111" t="s">
        <v>67</v>
      </c>
      <c r="Y3" s="113" t="s">
        <v>66</v>
      </c>
      <c r="Z3" s="112" t="s">
        <v>67</v>
      </c>
      <c r="AA3" s="140" t="s">
        <v>1</v>
      </c>
      <c r="AB3" s="137" t="s">
        <v>0</v>
      </c>
      <c r="AC3" s="140" t="s">
        <v>1</v>
      </c>
      <c r="AD3" s="186" t="s">
        <v>0</v>
      </c>
      <c r="AE3" s="113" t="s">
        <v>66</v>
      </c>
      <c r="AF3" s="112" t="s">
        <v>67</v>
      </c>
    </row>
    <row r="4" spans="1:32" x14ac:dyDescent="0.25">
      <c r="B4" s="163" t="s">
        <v>244</v>
      </c>
      <c r="C4" s="94" t="s">
        <v>429</v>
      </c>
      <c r="D4" s="131">
        <v>49241265.350000001</v>
      </c>
      <c r="E4" s="195">
        <v>75310</v>
      </c>
      <c r="F4" s="173">
        <v>3124089.08</v>
      </c>
      <c r="G4" s="174">
        <v>322</v>
      </c>
      <c r="H4" s="12"/>
      <c r="I4" s="5"/>
      <c r="J4" s="12"/>
      <c r="K4" s="5"/>
      <c r="L4" s="12"/>
      <c r="M4" s="5"/>
      <c r="N4" s="90"/>
      <c r="O4" s="90"/>
      <c r="P4" s="90"/>
      <c r="Q4" s="90"/>
      <c r="R4" s="90"/>
      <c r="S4" s="90"/>
      <c r="T4" s="90"/>
      <c r="U4" s="90"/>
      <c r="V4" s="90"/>
      <c r="W4" s="91"/>
      <c r="X4" s="91"/>
      <c r="Y4" s="159">
        <v>0</v>
      </c>
      <c r="Z4" s="183">
        <v>0</v>
      </c>
      <c r="AA4" s="132">
        <v>6246210.6399999997</v>
      </c>
      <c r="AB4" s="202">
        <v>5739</v>
      </c>
      <c r="AC4" s="159">
        <v>20884434.190000001</v>
      </c>
      <c r="AD4" s="211">
        <v>956</v>
      </c>
      <c r="AE4" s="97"/>
      <c r="AF4" s="98"/>
    </row>
    <row r="5" spans="1:32" x14ac:dyDescent="0.25">
      <c r="A5" s="95">
        <v>2</v>
      </c>
      <c r="B5" s="176">
        <v>560264</v>
      </c>
      <c r="C5" s="96" t="s">
        <v>69</v>
      </c>
      <c r="D5" s="173">
        <v>31538633.719999999</v>
      </c>
      <c r="E5" s="174">
        <v>34405</v>
      </c>
      <c r="F5" s="173">
        <v>18048179.43</v>
      </c>
      <c r="G5" s="174">
        <v>3253</v>
      </c>
      <c r="H5" s="12"/>
      <c r="I5" s="5"/>
      <c r="J5" s="131">
        <v>10379161.029999999</v>
      </c>
      <c r="K5" s="195">
        <v>1852</v>
      </c>
      <c r="L5" s="12"/>
      <c r="M5" s="5"/>
      <c r="N5" s="173">
        <v>99574829.780000001</v>
      </c>
      <c r="O5" s="174">
        <v>38237</v>
      </c>
      <c r="P5" s="173">
        <v>7694050.5800000001</v>
      </c>
      <c r="Q5" s="174">
        <v>9402</v>
      </c>
      <c r="R5" s="173">
        <v>7623250.21</v>
      </c>
      <c r="S5" s="174">
        <v>10387</v>
      </c>
      <c r="T5" s="97"/>
      <c r="U5" s="98"/>
      <c r="V5" s="98"/>
      <c r="W5" s="173">
        <v>12431844.189999999</v>
      </c>
      <c r="X5" s="174">
        <v>9554</v>
      </c>
      <c r="Y5" s="159">
        <v>38943652.439999998</v>
      </c>
      <c r="Z5" s="183">
        <v>36406</v>
      </c>
      <c r="AA5" s="132">
        <v>41425691.280000001</v>
      </c>
      <c r="AB5" s="202">
        <v>46701</v>
      </c>
      <c r="AC5" s="159">
        <v>5362208.47</v>
      </c>
      <c r="AD5" s="211">
        <v>337</v>
      </c>
      <c r="AE5" s="173">
        <v>804748.13</v>
      </c>
      <c r="AF5" s="174">
        <v>646</v>
      </c>
    </row>
    <row r="6" spans="1:32" x14ac:dyDescent="0.25">
      <c r="A6" s="95">
        <v>12</v>
      </c>
      <c r="B6" s="176">
        <v>560259</v>
      </c>
      <c r="C6" s="96" t="s">
        <v>30</v>
      </c>
      <c r="D6" s="12"/>
      <c r="E6" s="5"/>
      <c r="F6" s="12"/>
      <c r="G6" s="5"/>
      <c r="H6" s="12"/>
      <c r="I6" s="5"/>
      <c r="J6" s="12"/>
      <c r="K6" s="5"/>
      <c r="L6" s="12"/>
      <c r="M6" s="5"/>
      <c r="N6" s="173">
        <v>9778272.6400000006</v>
      </c>
      <c r="O6" s="174">
        <v>3607</v>
      </c>
      <c r="P6" s="173">
        <v>551496.14</v>
      </c>
      <c r="Q6" s="174">
        <v>578</v>
      </c>
      <c r="R6" s="173">
        <v>414524.14</v>
      </c>
      <c r="S6" s="174">
        <v>923</v>
      </c>
      <c r="T6" s="97"/>
      <c r="U6" s="98"/>
      <c r="V6" s="98"/>
      <c r="W6" s="173">
        <v>1146976.8700000001</v>
      </c>
      <c r="X6" s="174">
        <v>1267</v>
      </c>
      <c r="Y6" s="159">
        <v>2001311.4</v>
      </c>
      <c r="Z6" s="183">
        <v>2041</v>
      </c>
      <c r="AA6" s="132">
        <v>500009.32</v>
      </c>
      <c r="AB6" s="202">
        <v>498</v>
      </c>
      <c r="AC6" s="114"/>
      <c r="AD6" s="187"/>
      <c r="AE6" s="173">
        <v>0</v>
      </c>
      <c r="AF6" s="190">
        <v>0</v>
      </c>
    </row>
    <row r="7" spans="1:32" x14ac:dyDescent="0.25">
      <c r="A7" s="95"/>
      <c r="B7" s="176">
        <v>560220</v>
      </c>
      <c r="C7" s="96" t="s">
        <v>245</v>
      </c>
      <c r="D7" s="173">
        <v>70959470.870000005</v>
      </c>
      <c r="E7" s="174">
        <v>70617</v>
      </c>
      <c r="F7" s="12"/>
      <c r="G7" s="5"/>
      <c r="H7" s="12"/>
      <c r="I7" s="5"/>
      <c r="J7" s="12"/>
      <c r="K7" s="5"/>
      <c r="L7" s="12"/>
      <c r="M7" s="5"/>
      <c r="N7" s="97"/>
      <c r="O7" s="98"/>
      <c r="P7" s="97"/>
      <c r="Q7" s="98"/>
      <c r="R7" s="97"/>
      <c r="S7" s="98"/>
      <c r="T7" s="97"/>
      <c r="U7" s="98"/>
      <c r="V7" s="98"/>
      <c r="W7" s="99"/>
      <c r="X7" s="100"/>
      <c r="Y7" s="97"/>
      <c r="Z7" s="98"/>
      <c r="AA7" s="132">
        <v>39795886.960000001</v>
      </c>
      <c r="AB7" s="202">
        <v>36276</v>
      </c>
      <c r="AC7" s="114"/>
      <c r="AD7" s="187"/>
      <c r="AE7" s="173">
        <v>39349.4</v>
      </c>
      <c r="AF7" s="190">
        <v>20</v>
      </c>
    </row>
    <row r="8" spans="1:32" x14ac:dyDescent="0.25">
      <c r="A8" s="95"/>
      <c r="B8" s="176">
        <v>560263</v>
      </c>
      <c r="C8" s="96" t="s">
        <v>120</v>
      </c>
      <c r="D8" s="12"/>
      <c r="E8" s="5"/>
      <c r="F8" s="12"/>
      <c r="G8" s="5"/>
      <c r="H8" s="12"/>
      <c r="I8" s="5"/>
      <c r="J8" s="131">
        <v>62001997.409999996</v>
      </c>
      <c r="K8" s="195">
        <v>4586</v>
      </c>
      <c r="L8" s="12"/>
      <c r="M8" s="5"/>
      <c r="N8" s="97"/>
      <c r="O8" s="98"/>
      <c r="P8" s="97"/>
      <c r="Q8" s="98"/>
      <c r="R8" s="97"/>
      <c r="S8" s="98"/>
      <c r="T8" s="97"/>
      <c r="U8" s="98"/>
      <c r="V8" s="98"/>
      <c r="W8" s="99"/>
      <c r="X8" s="100"/>
      <c r="Y8" s="97"/>
      <c r="Z8" s="98"/>
      <c r="AA8" s="8"/>
      <c r="AB8" s="6"/>
      <c r="AC8" s="114"/>
      <c r="AD8" s="187"/>
      <c r="AE8" s="97"/>
      <c r="AF8" s="103"/>
    </row>
    <row r="9" spans="1:32" x14ac:dyDescent="0.25">
      <c r="A9" s="95"/>
      <c r="B9" s="176" t="s">
        <v>239</v>
      </c>
      <c r="C9" s="96" t="s">
        <v>240</v>
      </c>
      <c r="D9" s="131">
        <v>331758.90000000002</v>
      </c>
      <c r="E9" s="195">
        <v>341</v>
      </c>
      <c r="F9" s="173">
        <v>835420.92</v>
      </c>
      <c r="G9" s="174">
        <v>277</v>
      </c>
      <c r="H9" s="12"/>
      <c r="I9" s="5"/>
      <c r="J9" s="12"/>
      <c r="K9" s="5"/>
      <c r="L9" s="12"/>
      <c r="M9" s="5"/>
      <c r="N9" s="97"/>
      <c r="O9" s="98"/>
      <c r="P9" s="97"/>
      <c r="Q9" s="98"/>
      <c r="R9" s="97"/>
      <c r="S9" s="98"/>
      <c r="T9" s="97"/>
      <c r="U9" s="98"/>
      <c r="V9" s="98"/>
      <c r="W9" s="99"/>
      <c r="X9" s="100"/>
      <c r="Y9" s="97"/>
      <c r="Z9" s="98"/>
      <c r="AA9" s="8"/>
      <c r="AB9" s="6"/>
      <c r="AC9" s="114"/>
      <c r="AD9" s="187"/>
      <c r="AE9" s="97"/>
      <c r="AF9" s="103"/>
    </row>
    <row r="10" spans="1:32" x14ac:dyDescent="0.25">
      <c r="A10" s="95"/>
      <c r="B10" s="176">
        <v>560266</v>
      </c>
      <c r="C10" s="96" t="s">
        <v>121</v>
      </c>
      <c r="D10" s="12"/>
      <c r="E10" s="5"/>
      <c r="F10" s="12"/>
      <c r="G10" s="5"/>
      <c r="H10" s="12"/>
      <c r="I10" s="5"/>
      <c r="J10" s="12"/>
      <c r="K10" s="5"/>
      <c r="L10" s="12"/>
      <c r="M10" s="5"/>
      <c r="N10" s="97"/>
      <c r="O10" s="98"/>
      <c r="P10" s="97"/>
      <c r="Q10" s="98"/>
      <c r="R10" s="97"/>
      <c r="S10" s="98"/>
      <c r="T10" s="97"/>
      <c r="U10" s="98"/>
      <c r="V10" s="98"/>
      <c r="W10" s="99"/>
      <c r="X10" s="100"/>
      <c r="Y10" s="97"/>
      <c r="Z10" s="98"/>
      <c r="AA10" s="8"/>
      <c r="AB10" s="6"/>
      <c r="AC10" s="114"/>
      <c r="AD10" s="187"/>
      <c r="AE10" s="97"/>
      <c r="AF10" s="103"/>
    </row>
    <row r="11" spans="1:32" x14ac:dyDescent="0.25">
      <c r="A11" s="95"/>
      <c r="B11" s="176" t="s">
        <v>241</v>
      </c>
      <c r="C11" s="96" t="s">
        <v>242</v>
      </c>
      <c r="D11" s="173">
        <v>11538185.98</v>
      </c>
      <c r="E11" s="174">
        <v>23373</v>
      </c>
      <c r="F11" s="173">
        <v>46492939.409999996</v>
      </c>
      <c r="G11" s="174">
        <v>28640</v>
      </c>
      <c r="H11" s="12"/>
      <c r="I11" s="5"/>
      <c r="J11" s="12"/>
      <c r="K11" s="5"/>
      <c r="L11" s="12"/>
      <c r="M11" s="5"/>
      <c r="N11" s="97"/>
      <c r="O11" s="98"/>
      <c r="P11" s="97"/>
      <c r="Q11" s="98"/>
      <c r="R11" s="97"/>
      <c r="S11" s="98"/>
      <c r="T11" s="97"/>
      <c r="U11" s="98"/>
      <c r="V11" s="98"/>
      <c r="W11" s="99"/>
      <c r="X11" s="100"/>
      <c r="Y11" s="97"/>
      <c r="Z11" s="98"/>
      <c r="AA11" s="8"/>
      <c r="AB11" s="6"/>
      <c r="AC11" s="114"/>
      <c r="AD11" s="187"/>
      <c r="AE11" s="97"/>
      <c r="AF11" s="103"/>
    </row>
    <row r="12" spans="1:32" x14ac:dyDescent="0.25">
      <c r="A12" s="95"/>
      <c r="B12" s="176" t="s">
        <v>243</v>
      </c>
      <c r="C12" s="96" t="s">
        <v>442</v>
      </c>
      <c r="D12" s="173">
        <v>7165594.3899999997</v>
      </c>
      <c r="E12" s="174">
        <v>15233</v>
      </c>
      <c r="F12" s="173">
        <v>21538109.760000002</v>
      </c>
      <c r="G12" s="174">
        <v>11872</v>
      </c>
      <c r="H12" s="12"/>
      <c r="I12" s="5"/>
      <c r="J12" s="12"/>
      <c r="K12" s="5"/>
      <c r="L12" s="12"/>
      <c r="M12" s="5"/>
      <c r="N12" s="97"/>
      <c r="O12" s="98"/>
      <c r="P12" s="97"/>
      <c r="Q12" s="98"/>
      <c r="R12" s="97"/>
      <c r="S12" s="98"/>
      <c r="T12" s="97"/>
      <c r="U12" s="98"/>
      <c r="V12" s="98"/>
      <c r="W12" s="99"/>
      <c r="X12" s="100"/>
      <c r="Y12" s="97"/>
      <c r="Z12" s="98"/>
      <c r="AA12" s="8"/>
      <c r="AB12" s="6"/>
      <c r="AC12" s="114"/>
      <c r="AD12" s="187"/>
      <c r="AE12" s="97"/>
      <c r="AF12" s="103"/>
    </row>
    <row r="13" spans="1:32" x14ac:dyDescent="0.25">
      <c r="A13" s="95"/>
      <c r="B13" s="176" t="s">
        <v>122</v>
      </c>
      <c r="C13" s="96" t="s">
        <v>123</v>
      </c>
      <c r="D13" s="173">
        <v>3153924.96</v>
      </c>
      <c r="E13" s="174">
        <v>7154</v>
      </c>
      <c r="F13" s="173">
        <v>264672.5</v>
      </c>
      <c r="G13" s="174">
        <v>250</v>
      </c>
      <c r="H13" s="12"/>
      <c r="I13" s="5"/>
      <c r="J13" s="12"/>
      <c r="K13" s="5"/>
      <c r="L13" s="12"/>
      <c r="M13" s="5"/>
      <c r="N13" s="97"/>
      <c r="O13" s="98"/>
      <c r="P13" s="97"/>
      <c r="Q13" s="98"/>
      <c r="R13" s="97"/>
      <c r="S13" s="98"/>
      <c r="T13" s="97"/>
      <c r="U13" s="98"/>
      <c r="V13" s="98"/>
      <c r="W13" s="99"/>
      <c r="X13" s="100"/>
      <c r="Y13" s="97"/>
      <c r="Z13" s="98"/>
      <c r="AA13" s="8"/>
      <c r="AB13" s="6"/>
      <c r="AC13" s="114"/>
      <c r="AD13" s="187"/>
      <c r="AE13" s="97"/>
      <c r="AF13" s="103"/>
    </row>
    <row r="14" spans="1:32" x14ac:dyDescent="0.25">
      <c r="A14" s="95"/>
      <c r="B14" s="176">
        <v>560023</v>
      </c>
      <c r="C14" s="96" t="s">
        <v>246</v>
      </c>
      <c r="D14" s="12"/>
      <c r="E14" s="5"/>
      <c r="F14" s="131">
        <v>825313.86</v>
      </c>
      <c r="G14" s="195">
        <v>189</v>
      </c>
      <c r="H14" s="12"/>
      <c r="I14" s="5"/>
      <c r="J14" s="12"/>
      <c r="K14" s="5"/>
      <c r="L14" s="12"/>
      <c r="M14" s="5"/>
      <c r="N14" s="97"/>
      <c r="O14" s="98"/>
      <c r="P14" s="97"/>
      <c r="Q14" s="98"/>
      <c r="R14" s="97"/>
      <c r="S14" s="98"/>
      <c r="T14" s="97"/>
      <c r="U14" s="98"/>
      <c r="V14" s="98"/>
      <c r="W14" s="99"/>
      <c r="X14" s="100"/>
      <c r="Y14" s="173">
        <v>0</v>
      </c>
      <c r="Z14" s="174">
        <v>0</v>
      </c>
      <c r="AA14" s="132">
        <v>14690556.92</v>
      </c>
      <c r="AB14" s="202">
        <v>11841</v>
      </c>
      <c r="AC14" s="114"/>
      <c r="AD14" s="187"/>
      <c r="AE14" s="97"/>
      <c r="AF14" s="103"/>
    </row>
    <row r="15" spans="1:32" x14ac:dyDescent="0.25">
      <c r="A15" s="95"/>
      <c r="B15" s="176" t="s">
        <v>124</v>
      </c>
      <c r="C15" s="96" t="s">
        <v>125</v>
      </c>
      <c r="D15" s="12"/>
      <c r="E15" s="5"/>
      <c r="F15" s="12"/>
      <c r="G15" s="5"/>
      <c r="H15" s="173">
        <v>9421610.4199999999</v>
      </c>
      <c r="I15" s="174">
        <v>6157</v>
      </c>
      <c r="J15" s="12"/>
      <c r="K15" s="5"/>
      <c r="L15" s="12"/>
      <c r="M15" s="5"/>
      <c r="N15" s="97"/>
      <c r="O15" s="98"/>
      <c r="P15" s="97"/>
      <c r="Q15" s="98"/>
      <c r="R15" s="97"/>
      <c r="S15" s="98"/>
      <c r="T15" s="97"/>
      <c r="U15" s="98"/>
      <c r="V15" s="98"/>
      <c r="W15" s="99"/>
      <c r="X15" s="100"/>
      <c r="Y15" s="97"/>
      <c r="Z15" s="98"/>
      <c r="AA15" s="8"/>
      <c r="AB15" s="6"/>
      <c r="AC15" s="114"/>
      <c r="AD15" s="187"/>
      <c r="AE15" s="97"/>
      <c r="AF15" s="103"/>
    </row>
    <row r="16" spans="1:32" x14ac:dyDescent="0.25">
      <c r="A16" s="95"/>
      <c r="B16" s="176">
        <v>560255</v>
      </c>
      <c r="C16" s="96" t="s">
        <v>126</v>
      </c>
      <c r="D16" s="173">
        <v>3039546.4</v>
      </c>
      <c r="E16" s="174">
        <v>3760</v>
      </c>
      <c r="F16" s="173">
        <v>2790920.16</v>
      </c>
      <c r="G16" s="174">
        <v>1233</v>
      </c>
      <c r="H16" s="12"/>
      <c r="I16" s="5"/>
      <c r="J16" s="12"/>
      <c r="K16" s="5"/>
      <c r="L16" s="12"/>
      <c r="M16" s="5"/>
      <c r="N16" s="97"/>
      <c r="O16" s="98"/>
      <c r="P16" s="97"/>
      <c r="Q16" s="98"/>
      <c r="R16" s="97"/>
      <c r="S16" s="98"/>
      <c r="T16" s="97"/>
      <c r="U16" s="98"/>
      <c r="V16" s="98"/>
      <c r="W16" s="99"/>
      <c r="X16" s="100"/>
      <c r="Y16" s="97"/>
      <c r="Z16" s="98"/>
      <c r="AA16" s="8"/>
      <c r="AB16" s="6"/>
      <c r="AC16" s="114"/>
      <c r="AD16" s="187"/>
      <c r="AE16" s="97"/>
      <c r="AF16" s="103"/>
    </row>
    <row r="17" spans="1:32" x14ac:dyDescent="0.25">
      <c r="A17" s="95"/>
      <c r="B17" s="176">
        <v>560253</v>
      </c>
      <c r="C17" s="96" t="s">
        <v>127</v>
      </c>
      <c r="D17" s="12"/>
      <c r="E17" s="5"/>
      <c r="F17" s="12"/>
      <c r="G17" s="5"/>
      <c r="H17" s="12"/>
      <c r="I17" s="5"/>
      <c r="J17" s="12"/>
      <c r="K17" s="5"/>
      <c r="L17" s="12"/>
      <c r="M17" s="5"/>
      <c r="N17" s="97"/>
      <c r="O17" s="98"/>
      <c r="P17" s="97"/>
      <c r="Q17" s="98"/>
      <c r="R17" s="97"/>
      <c r="S17" s="98"/>
      <c r="T17" s="97"/>
      <c r="U17" s="98"/>
      <c r="V17" s="98"/>
      <c r="W17" s="99"/>
      <c r="X17" s="100"/>
      <c r="Y17" s="97"/>
      <c r="Z17" s="98"/>
      <c r="AA17" s="8"/>
      <c r="AB17" s="6"/>
      <c r="AC17" s="114"/>
      <c r="AD17" s="187"/>
      <c r="AE17" s="97"/>
      <c r="AF17" s="103"/>
    </row>
    <row r="18" spans="1:32" x14ac:dyDescent="0.25">
      <c r="A18" s="95"/>
      <c r="B18" s="176">
        <v>560261</v>
      </c>
      <c r="C18" s="96" t="s">
        <v>128</v>
      </c>
      <c r="D18" s="12"/>
      <c r="E18" s="5"/>
      <c r="F18" s="12"/>
      <c r="G18" s="5"/>
      <c r="H18" s="12"/>
      <c r="I18" s="5"/>
      <c r="J18" s="12"/>
      <c r="K18" s="5"/>
      <c r="L18" s="12"/>
      <c r="M18" s="5"/>
      <c r="N18" s="97"/>
      <c r="O18" s="98"/>
      <c r="P18" s="97"/>
      <c r="Q18" s="98"/>
      <c r="R18" s="97"/>
      <c r="S18" s="98"/>
      <c r="T18" s="97"/>
      <c r="U18" s="98"/>
      <c r="V18" s="98"/>
      <c r="W18" s="99"/>
      <c r="X18" s="100"/>
      <c r="Y18" s="97"/>
      <c r="Z18" s="98"/>
      <c r="AA18" s="8"/>
      <c r="AB18" s="6"/>
      <c r="AC18" s="114"/>
      <c r="AD18" s="187"/>
      <c r="AE18" s="97"/>
      <c r="AF18" s="103"/>
    </row>
    <row r="19" spans="1:32" ht="30" x14ac:dyDescent="0.25">
      <c r="A19" s="95"/>
      <c r="B19" s="176">
        <v>560014</v>
      </c>
      <c r="C19" s="96" t="s">
        <v>33</v>
      </c>
      <c r="D19" s="12"/>
      <c r="E19" s="5"/>
      <c r="F19" s="12"/>
      <c r="G19" s="5"/>
      <c r="H19" s="12"/>
      <c r="I19" s="5"/>
      <c r="J19" s="12"/>
      <c r="K19" s="5"/>
      <c r="L19" s="12"/>
      <c r="M19" s="5"/>
      <c r="N19" s="173">
        <v>1747608.28</v>
      </c>
      <c r="O19" s="174">
        <v>935</v>
      </c>
      <c r="P19" s="173">
        <v>1369226.48</v>
      </c>
      <c r="Q19" s="174">
        <v>1675</v>
      </c>
      <c r="R19" s="173">
        <v>36485.14</v>
      </c>
      <c r="S19" s="174">
        <v>83</v>
      </c>
      <c r="T19" s="97"/>
      <c r="U19" s="98"/>
      <c r="V19" s="98"/>
      <c r="W19" s="173">
        <v>232916.49</v>
      </c>
      <c r="X19" s="174">
        <v>341</v>
      </c>
      <c r="Y19" s="159">
        <v>182166.84</v>
      </c>
      <c r="Z19" s="183">
        <v>160</v>
      </c>
      <c r="AA19" s="132">
        <v>434861</v>
      </c>
      <c r="AB19" s="202">
        <v>505</v>
      </c>
      <c r="AC19" s="114"/>
      <c r="AD19" s="187"/>
      <c r="AE19" s="97"/>
      <c r="AF19" s="103"/>
    </row>
    <row r="20" spans="1:32" x14ac:dyDescent="0.25">
      <c r="A20" s="95">
        <v>9</v>
      </c>
      <c r="B20" s="176">
        <v>560267</v>
      </c>
      <c r="C20" s="96" t="s">
        <v>70</v>
      </c>
      <c r="D20" s="173">
        <v>2715818.3</v>
      </c>
      <c r="E20" s="174">
        <v>599</v>
      </c>
      <c r="F20" s="12"/>
      <c r="G20" s="5"/>
      <c r="H20" s="12"/>
      <c r="I20" s="5"/>
      <c r="J20" s="12"/>
      <c r="K20" s="5"/>
      <c r="L20" s="131">
        <v>12773343.539999999</v>
      </c>
      <c r="M20" s="195">
        <v>182</v>
      </c>
      <c r="N20" s="173">
        <v>182829324.69999999</v>
      </c>
      <c r="O20" s="174">
        <v>67611</v>
      </c>
      <c r="P20" s="173">
        <v>16412622.01</v>
      </c>
      <c r="Q20" s="174">
        <v>20122</v>
      </c>
      <c r="R20" s="173">
        <v>13120676.15</v>
      </c>
      <c r="S20" s="174">
        <v>17740</v>
      </c>
      <c r="T20" s="97"/>
      <c r="U20" s="98"/>
      <c r="V20" s="98"/>
      <c r="W20" s="173">
        <v>13974328</v>
      </c>
      <c r="X20" s="174">
        <v>16750</v>
      </c>
      <c r="Y20" s="159">
        <v>86986914.530000001</v>
      </c>
      <c r="Z20" s="183">
        <v>85098</v>
      </c>
      <c r="AA20" s="132">
        <v>83712409.480000004</v>
      </c>
      <c r="AB20" s="202">
        <v>93448</v>
      </c>
      <c r="AC20" s="114"/>
      <c r="AD20" s="187"/>
      <c r="AE20" s="173">
        <v>808248.33</v>
      </c>
      <c r="AF20" s="190">
        <v>638</v>
      </c>
    </row>
    <row r="21" spans="1:32" x14ac:dyDescent="0.25">
      <c r="A21" s="95"/>
      <c r="B21" s="176">
        <v>560020</v>
      </c>
      <c r="C21" s="96" t="s">
        <v>435</v>
      </c>
      <c r="D21" s="12"/>
      <c r="E21" s="5"/>
      <c r="F21" s="12"/>
      <c r="G21" s="5"/>
      <c r="H21" s="12"/>
      <c r="I21" s="5"/>
      <c r="J21" s="12"/>
      <c r="K21" s="5"/>
      <c r="L21" s="12"/>
      <c r="M21" s="5"/>
      <c r="N21" s="97"/>
      <c r="O21" s="98"/>
      <c r="P21" s="97"/>
      <c r="Q21" s="98"/>
      <c r="R21" s="97"/>
      <c r="S21" s="98"/>
      <c r="T21" s="97"/>
      <c r="U21" s="98"/>
      <c r="V21" s="98"/>
      <c r="W21" s="99"/>
      <c r="X21" s="100"/>
      <c r="Y21" s="97"/>
      <c r="Z21" s="98"/>
      <c r="AA21" s="132">
        <v>35063203.200000003</v>
      </c>
      <c r="AB21" s="202">
        <v>38043</v>
      </c>
      <c r="AC21" s="114"/>
      <c r="AD21" s="187"/>
      <c r="AE21" s="97"/>
      <c r="AF21" s="103"/>
    </row>
    <row r="22" spans="1:32" ht="30" x14ac:dyDescent="0.25">
      <c r="A22" s="95">
        <v>16</v>
      </c>
      <c r="B22" s="176">
        <v>560268</v>
      </c>
      <c r="C22" s="96" t="s">
        <v>72</v>
      </c>
      <c r="D22" s="12"/>
      <c r="E22" s="5"/>
      <c r="F22" s="12"/>
      <c r="G22" s="5"/>
      <c r="H22" s="173">
        <v>13154729.6</v>
      </c>
      <c r="I22" s="174">
        <v>9696</v>
      </c>
      <c r="J22" s="131">
        <v>7514912.9800000004</v>
      </c>
      <c r="K22" s="195">
        <v>607</v>
      </c>
      <c r="L22" s="12"/>
      <c r="M22" s="5"/>
      <c r="N22" s="173">
        <v>174489789.22</v>
      </c>
      <c r="O22" s="174">
        <v>64442</v>
      </c>
      <c r="P22" s="173">
        <v>14793677.34</v>
      </c>
      <c r="Q22" s="174">
        <v>16958</v>
      </c>
      <c r="R22" s="173">
        <v>8141924.0800000001</v>
      </c>
      <c r="S22" s="174">
        <v>15635</v>
      </c>
      <c r="T22" s="97"/>
      <c r="U22" s="98"/>
      <c r="V22" s="98"/>
      <c r="W22" s="173">
        <v>14283962.289999999</v>
      </c>
      <c r="X22" s="174">
        <v>12539</v>
      </c>
      <c r="Y22" s="159">
        <v>62399931.159999996</v>
      </c>
      <c r="Z22" s="183">
        <v>60298</v>
      </c>
      <c r="AA22" s="132">
        <v>47731459.759999998</v>
      </c>
      <c r="AB22" s="202">
        <v>54034</v>
      </c>
      <c r="AC22" s="114"/>
      <c r="AD22" s="187"/>
      <c r="AE22" s="173">
        <v>548708.69999999995</v>
      </c>
      <c r="AF22" s="190">
        <v>438</v>
      </c>
    </row>
    <row r="23" spans="1:32" x14ac:dyDescent="0.25">
      <c r="A23" s="95">
        <v>14</v>
      </c>
      <c r="B23" s="176">
        <v>560024</v>
      </c>
      <c r="C23" s="96" t="s">
        <v>71</v>
      </c>
      <c r="D23" s="12"/>
      <c r="E23" s="5"/>
      <c r="F23" s="12"/>
      <c r="G23" s="5"/>
      <c r="H23" s="173">
        <v>12477565.439999999</v>
      </c>
      <c r="I23" s="174">
        <v>7011</v>
      </c>
      <c r="J23" s="131">
        <v>23845492.289999999</v>
      </c>
      <c r="K23" s="195">
        <v>3567</v>
      </c>
      <c r="L23" s="12"/>
      <c r="M23" s="5"/>
      <c r="N23" s="97"/>
      <c r="O23" s="98"/>
      <c r="P23" s="97"/>
      <c r="Q23" s="98"/>
      <c r="R23" s="97"/>
      <c r="S23" s="98"/>
      <c r="T23" s="173">
        <v>315661463.06</v>
      </c>
      <c r="U23" s="98">
        <v>128040</v>
      </c>
      <c r="V23" s="174">
        <v>171590</v>
      </c>
      <c r="W23" s="99"/>
      <c r="X23" s="100"/>
      <c r="Y23" s="97"/>
      <c r="Z23" s="98"/>
      <c r="AA23" s="132">
        <v>46678434.740000002</v>
      </c>
      <c r="AB23" s="202">
        <v>56780</v>
      </c>
      <c r="AC23" s="114"/>
      <c r="AD23" s="187"/>
      <c r="AE23" s="173">
        <v>186909.65</v>
      </c>
      <c r="AF23" s="190">
        <v>95</v>
      </c>
    </row>
    <row r="24" spans="1:32" x14ac:dyDescent="0.25">
      <c r="A24" s="101"/>
      <c r="B24" s="176">
        <v>560265</v>
      </c>
      <c r="C24" s="96" t="s">
        <v>129</v>
      </c>
      <c r="D24" s="12"/>
      <c r="E24" s="5"/>
      <c r="F24" s="12"/>
      <c r="G24" s="5"/>
      <c r="H24" s="12"/>
      <c r="I24" s="5"/>
      <c r="J24" s="12"/>
      <c r="K24" s="5"/>
      <c r="L24" s="12"/>
      <c r="M24" s="5"/>
      <c r="N24" s="97"/>
      <c r="O24" s="98"/>
      <c r="P24" s="97"/>
      <c r="Q24" s="98"/>
      <c r="R24" s="97"/>
      <c r="S24" s="98"/>
      <c r="T24" s="97"/>
      <c r="U24" s="98"/>
      <c r="V24" s="98"/>
      <c r="W24" s="99"/>
      <c r="X24" s="100"/>
      <c r="Y24" s="159">
        <v>4963261.5</v>
      </c>
      <c r="Z24" s="183">
        <v>4298</v>
      </c>
      <c r="AA24" s="132">
        <v>6167017.7999999998</v>
      </c>
      <c r="AB24" s="202">
        <v>6313</v>
      </c>
      <c r="AC24" s="114"/>
      <c r="AD24" s="187"/>
      <c r="AE24" s="97"/>
      <c r="AF24" s="103"/>
    </row>
    <row r="25" spans="1:32" x14ac:dyDescent="0.25">
      <c r="A25" s="101"/>
      <c r="B25" s="176" t="s">
        <v>130</v>
      </c>
      <c r="C25" s="96" t="s">
        <v>131</v>
      </c>
      <c r="D25" s="12"/>
      <c r="E25" s="5"/>
      <c r="F25" s="12"/>
      <c r="G25" s="5"/>
      <c r="H25" s="12"/>
      <c r="I25" s="5"/>
      <c r="J25" s="12"/>
      <c r="K25" s="5"/>
      <c r="L25" s="12"/>
      <c r="M25" s="5"/>
      <c r="N25" s="97"/>
      <c r="O25" s="98"/>
      <c r="P25" s="97"/>
      <c r="Q25" s="98"/>
      <c r="R25" s="97"/>
      <c r="S25" s="98"/>
      <c r="T25" s="97"/>
      <c r="U25" s="98"/>
      <c r="V25" s="98"/>
      <c r="W25" s="99"/>
      <c r="X25" s="100"/>
      <c r="Y25" s="97"/>
      <c r="Z25" s="98"/>
      <c r="AA25" s="8"/>
      <c r="AB25" s="6"/>
      <c r="AC25" s="173">
        <v>1469904497</v>
      </c>
      <c r="AD25" s="190">
        <v>406183</v>
      </c>
      <c r="AE25" s="97"/>
      <c r="AF25" s="103"/>
    </row>
    <row r="26" spans="1:32" ht="20.25" customHeight="1" x14ac:dyDescent="0.25">
      <c r="B26" s="177" t="s">
        <v>247</v>
      </c>
      <c r="C26" s="102" t="s">
        <v>35</v>
      </c>
      <c r="D26" s="12"/>
      <c r="E26" s="5"/>
      <c r="F26" s="12"/>
      <c r="G26" s="5"/>
      <c r="H26" s="12"/>
      <c r="I26" s="5"/>
      <c r="J26" s="12"/>
      <c r="K26" s="5"/>
      <c r="L26" s="12"/>
      <c r="M26" s="5"/>
      <c r="N26" s="97"/>
      <c r="O26" s="103"/>
      <c r="P26" s="97"/>
      <c r="Q26" s="103"/>
      <c r="S26" s="103"/>
      <c r="T26" s="97"/>
      <c r="U26" s="103"/>
      <c r="V26" s="103"/>
      <c r="W26" s="97"/>
      <c r="X26" s="103"/>
      <c r="Y26" s="159">
        <v>354153.85</v>
      </c>
      <c r="Z26" s="183">
        <v>328</v>
      </c>
      <c r="AA26" s="132">
        <v>1829454.12</v>
      </c>
      <c r="AB26" s="202">
        <v>1639</v>
      </c>
      <c r="AC26" s="114"/>
      <c r="AD26" s="187"/>
      <c r="AE26" s="97"/>
      <c r="AF26" s="103"/>
    </row>
    <row r="27" spans="1:32" x14ac:dyDescent="0.25">
      <c r="A27" s="160">
        <v>17</v>
      </c>
      <c r="B27" s="178">
        <v>560325</v>
      </c>
      <c r="C27" s="5" t="s">
        <v>388</v>
      </c>
      <c r="D27" s="12"/>
      <c r="E27" s="5"/>
      <c r="F27" s="131">
        <v>339574.9</v>
      </c>
      <c r="G27" s="195">
        <v>35</v>
      </c>
      <c r="H27" s="173">
        <v>9408513.5899999999</v>
      </c>
      <c r="I27" s="174">
        <v>6734</v>
      </c>
      <c r="J27" s="12"/>
      <c r="K27" s="5"/>
      <c r="L27" s="12"/>
      <c r="M27" s="5"/>
      <c r="N27" s="173">
        <v>148883821.77000001</v>
      </c>
      <c r="O27" s="174">
        <v>55602</v>
      </c>
      <c r="P27" s="173">
        <v>9654954.1699999999</v>
      </c>
      <c r="Q27" s="174">
        <v>11686</v>
      </c>
      <c r="R27" s="173">
        <v>6760743.3899999997</v>
      </c>
      <c r="S27" s="174">
        <v>15021</v>
      </c>
      <c r="T27" s="97"/>
      <c r="U27" s="98"/>
      <c r="V27" s="98"/>
      <c r="W27" s="173">
        <v>8634611.5700000003</v>
      </c>
      <c r="X27" s="174">
        <v>6840</v>
      </c>
      <c r="Y27" s="159">
        <v>30557348.100000001</v>
      </c>
      <c r="Z27" s="183">
        <v>30041</v>
      </c>
      <c r="AA27" s="132">
        <v>59423419.520000003</v>
      </c>
      <c r="AB27" s="202">
        <v>89048</v>
      </c>
      <c r="AC27" s="114"/>
      <c r="AD27" s="187"/>
      <c r="AE27" s="173">
        <v>6210.7</v>
      </c>
      <c r="AF27" s="190">
        <v>5</v>
      </c>
    </row>
    <row r="28" spans="1:32" s="93" customFormat="1" x14ac:dyDescent="0.25">
      <c r="A28" s="95">
        <v>21</v>
      </c>
      <c r="B28" s="176">
        <v>560035</v>
      </c>
      <c r="C28" s="96" t="s">
        <v>36</v>
      </c>
      <c r="D28" s="173">
        <v>2216311.7799999998</v>
      </c>
      <c r="E28" s="174">
        <v>1564</v>
      </c>
      <c r="F28" s="12"/>
      <c r="G28" s="5"/>
      <c r="H28" s="12"/>
      <c r="I28" s="5"/>
      <c r="J28" s="131">
        <v>8859721.2100000009</v>
      </c>
      <c r="K28" s="195">
        <v>917</v>
      </c>
      <c r="L28" s="12"/>
      <c r="M28" s="5"/>
      <c r="N28" s="97"/>
      <c r="O28" s="98"/>
      <c r="P28" s="97"/>
      <c r="Q28" s="98"/>
      <c r="R28" s="97"/>
      <c r="S28" s="98"/>
      <c r="T28" s="173">
        <v>108212438.81999999</v>
      </c>
      <c r="U28" s="98">
        <v>43962</v>
      </c>
      <c r="V28" s="174">
        <v>60507</v>
      </c>
      <c r="W28" s="99"/>
      <c r="X28" s="100"/>
      <c r="Y28" s="97"/>
      <c r="Z28" s="98"/>
      <c r="AA28" s="132">
        <v>15598797.66</v>
      </c>
      <c r="AB28" s="202">
        <v>20368</v>
      </c>
      <c r="AC28" s="114"/>
      <c r="AD28" s="187"/>
      <c r="AE28" s="97"/>
      <c r="AF28" s="98"/>
    </row>
    <row r="29" spans="1:32" s="93" customFormat="1" x14ac:dyDescent="0.25">
      <c r="A29" s="95"/>
      <c r="B29" s="176" t="s">
        <v>132</v>
      </c>
      <c r="C29" s="96" t="s">
        <v>133</v>
      </c>
      <c r="D29" s="12"/>
      <c r="E29" s="5"/>
      <c r="F29" s="12"/>
      <c r="G29" s="5"/>
      <c r="H29" s="12"/>
      <c r="I29" s="5"/>
      <c r="J29" s="12"/>
      <c r="K29" s="5"/>
      <c r="L29" s="12"/>
      <c r="M29" s="5"/>
      <c r="N29" s="97"/>
      <c r="O29" s="98"/>
      <c r="P29" s="97"/>
      <c r="Q29" s="98"/>
      <c r="R29" s="97"/>
      <c r="S29" s="98"/>
      <c r="T29" s="97"/>
      <c r="U29" s="98"/>
      <c r="V29" s="98"/>
      <c r="W29" s="99"/>
      <c r="X29" s="100"/>
      <c r="Y29" s="97"/>
      <c r="Z29" s="98"/>
      <c r="AA29" s="8"/>
      <c r="AB29" s="6"/>
      <c r="AC29" s="114"/>
      <c r="AD29" s="187"/>
      <c r="AE29" s="97"/>
      <c r="AF29" s="98"/>
    </row>
    <row r="30" spans="1:32" s="93" customFormat="1" x14ac:dyDescent="0.25">
      <c r="A30" s="95"/>
      <c r="B30" s="176" t="s">
        <v>134</v>
      </c>
      <c r="C30" s="96" t="s">
        <v>135</v>
      </c>
      <c r="D30" s="12"/>
      <c r="E30" s="5"/>
      <c r="F30" s="12"/>
      <c r="G30" s="5"/>
      <c r="H30" s="12"/>
      <c r="I30" s="5"/>
      <c r="J30" s="12"/>
      <c r="K30" s="5"/>
      <c r="L30" s="12"/>
      <c r="M30" s="5"/>
      <c r="N30" s="97"/>
      <c r="O30" s="98"/>
      <c r="P30" s="97"/>
      <c r="Q30" s="98"/>
      <c r="R30" s="97"/>
      <c r="S30" s="98"/>
      <c r="T30" s="97"/>
      <c r="U30" s="98"/>
      <c r="V30" s="98"/>
      <c r="W30" s="99"/>
      <c r="X30" s="100"/>
      <c r="Y30" s="97"/>
      <c r="Z30" s="98"/>
      <c r="AA30" s="8"/>
      <c r="AB30" s="6"/>
      <c r="AC30" s="173">
        <v>122714031</v>
      </c>
      <c r="AD30" s="190">
        <v>34077</v>
      </c>
      <c r="AE30" s="97"/>
      <c r="AF30" s="98"/>
    </row>
    <row r="31" spans="1:32" s="93" customFormat="1" x14ac:dyDescent="0.25">
      <c r="A31" s="95"/>
      <c r="B31" s="176" t="s">
        <v>136</v>
      </c>
      <c r="C31" s="96" t="s">
        <v>137</v>
      </c>
      <c r="D31" s="12"/>
      <c r="E31" s="5"/>
      <c r="F31" s="12"/>
      <c r="G31" s="5"/>
      <c r="H31" s="12"/>
      <c r="I31" s="5"/>
      <c r="J31" s="131">
        <v>3254884.57</v>
      </c>
      <c r="K31" s="195">
        <v>330</v>
      </c>
      <c r="L31" s="12"/>
      <c r="M31" s="5"/>
      <c r="N31" s="97"/>
      <c r="O31" s="98"/>
      <c r="P31" s="97"/>
      <c r="Q31" s="98"/>
      <c r="R31" s="97"/>
      <c r="S31" s="98"/>
      <c r="T31" s="97"/>
      <c r="U31" s="98"/>
      <c r="V31" s="98"/>
      <c r="W31" s="99"/>
      <c r="X31" s="100"/>
      <c r="Y31" s="97"/>
      <c r="Z31" s="98"/>
      <c r="AA31" s="8"/>
      <c r="AB31" s="6"/>
      <c r="AC31" s="114"/>
      <c r="AD31" s="187"/>
      <c r="AE31" s="97"/>
      <c r="AF31" s="98"/>
    </row>
    <row r="32" spans="1:32" x14ac:dyDescent="0.25">
      <c r="A32" s="95">
        <v>80</v>
      </c>
      <c r="B32" s="176">
        <v>560206</v>
      </c>
      <c r="C32" s="96" t="s">
        <v>109</v>
      </c>
      <c r="D32" s="12"/>
      <c r="E32" s="5"/>
      <c r="F32" s="12"/>
      <c r="G32" s="5"/>
      <c r="H32" s="173">
        <v>5130362.05</v>
      </c>
      <c r="I32" s="174">
        <v>4350</v>
      </c>
      <c r="J32" s="12"/>
      <c r="K32" s="5"/>
      <c r="L32" s="131">
        <v>39347618.329999998</v>
      </c>
      <c r="M32" s="195">
        <v>563</v>
      </c>
      <c r="N32" s="173">
        <v>61786265.799999997</v>
      </c>
      <c r="O32" s="174">
        <v>22120</v>
      </c>
      <c r="P32" s="173">
        <v>3832184.96</v>
      </c>
      <c r="Q32" s="174">
        <v>4240</v>
      </c>
      <c r="R32" s="173">
        <v>7322523.9199999999</v>
      </c>
      <c r="S32" s="174">
        <v>16630</v>
      </c>
      <c r="T32" s="97"/>
      <c r="U32" s="98"/>
      <c r="V32" s="98"/>
      <c r="W32" s="173">
        <v>3438663.26</v>
      </c>
      <c r="X32" s="174">
        <v>4179</v>
      </c>
      <c r="Y32" s="159">
        <v>31939384.449999999</v>
      </c>
      <c r="Z32" s="183">
        <v>31929</v>
      </c>
      <c r="AA32" s="132">
        <v>25279995.739999998</v>
      </c>
      <c r="AB32" s="202">
        <v>34773</v>
      </c>
      <c r="AC32" s="114"/>
      <c r="AD32" s="187"/>
      <c r="AE32" s="173">
        <v>43474.9</v>
      </c>
      <c r="AF32" s="190">
        <v>35</v>
      </c>
    </row>
    <row r="33" spans="1:32" s="93" customFormat="1" x14ac:dyDescent="0.25">
      <c r="A33" s="95">
        <v>28</v>
      </c>
      <c r="B33" s="176">
        <v>560041</v>
      </c>
      <c r="C33" s="96" t="s">
        <v>73</v>
      </c>
      <c r="D33" s="12"/>
      <c r="E33" s="5"/>
      <c r="F33" s="12"/>
      <c r="G33" s="5"/>
      <c r="H33" s="12"/>
      <c r="I33" s="5"/>
      <c r="J33" s="12"/>
      <c r="K33" s="5"/>
      <c r="L33" s="12"/>
      <c r="M33" s="5"/>
      <c r="N33" s="97"/>
      <c r="O33" s="98"/>
      <c r="P33" s="97"/>
      <c r="Q33" s="98"/>
      <c r="R33" s="97"/>
      <c r="S33" s="98"/>
      <c r="T33" s="173">
        <v>44021018.729999997</v>
      </c>
      <c r="U33" s="98">
        <v>17061</v>
      </c>
      <c r="V33" s="174">
        <v>24584</v>
      </c>
      <c r="W33" s="99"/>
      <c r="X33" s="100"/>
      <c r="Y33" s="97"/>
      <c r="Z33" s="98"/>
      <c r="AA33" s="132">
        <v>5075005.4000000004</v>
      </c>
      <c r="AB33" s="202">
        <v>8300</v>
      </c>
      <c r="AC33" s="114"/>
      <c r="AD33" s="187"/>
      <c r="AE33" s="97"/>
      <c r="AF33" s="98"/>
    </row>
    <row r="34" spans="1:32" s="93" customFormat="1" x14ac:dyDescent="0.25">
      <c r="A34" s="95"/>
      <c r="B34" s="176" t="s">
        <v>138</v>
      </c>
      <c r="C34" s="96" t="s">
        <v>139</v>
      </c>
      <c r="D34" s="12"/>
      <c r="E34" s="5"/>
      <c r="F34" s="12"/>
      <c r="G34" s="5"/>
      <c r="H34" s="12"/>
      <c r="I34" s="5"/>
      <c r="J34" s="12"/>
      <c r="K34" s="5"/>
      <c r="L34" s="12"/>
      <c r="M34" s="5"/>
      <c r="N34" s="97"/>
      <c r="O34" s="98"/>
      <c r="P34" s="97"/>
      <c r="Q34" s="98"/>
      <c r="R34" s="97"/>
      <c r="S34" s="98"/>
      <c r="T34" s="97"/>
      <c r="U34" s="98"/>
      <c r="V34" s="98"/>
      <c r="W34" s="99"/>
      <c r="X34" s="100"/>
      <c r="Y34" s="97"/>
      <c r="Z34" s="98"/>
      <c r="AA34" s="8"/>
      <c r="AB34" s="6"/>
      <c r="AC34" s="114"/>
      <c r="AD34" s="187"/>
      <c r="AE34" s="97"/>
      <c r="AF34" s="98"/>
    </row>
    <row r="35" spans="1:32" s="93" customFormat="1" x14ac:dyDescent="0.25">
      <c r="A35" s="95">
        <v>29</v>
      </c>
      <c r="B35" s="176">
        <v>560043</v>
      </c>
      <c r="C35" s="96" t="s">
        <v>74</v>
      </c>
      <c r="D35" s="12"/>
      <c r="E35" s="5"/>
      <c r="F35" s="12"/>
      <c r="G35" s="5"/>
      <c r="H35" s="12"/>
      <c r="I35" s="5"/>
      <c r="J35" s="12"/>
      <c r="K35" s="5"/>
      <c r="L35" s="131">
        <v>23241436.609999999</v>
      </c>
      <c r="M35" s="195">
        <v>294</v>
      </c>
      <c r="N35" s="173">
        <v>22118667.18</v>
      </c>
      <c r="O35" s="174">
        <v>8481</v>
      </c>
      <c r="P35" s="173">
        <v>1423153.82</v>
      </c>
      <c r="Q35" s="174">
        <v>1679</v>
      </c>
      <c r="R35" s="173">
        <v>1466439.69</v>
      </c>
      <c r="S35" s="174">
        <v>3255</v>
      </c>
      <c r="T35" s="173">
        <v>10417875.18</v>
      </c>
      <c r="U35" s="98">
        <v>3936</v>
      </c>
      <c r="V35" s="174">
        <v>4796</v>
      </c>
      <c r="W35" s="173">
        <v>1737657.75</v>
      </c>
      <c r="X35" s="174">
        <v>1536</v>
      </c>
      <c r="Y35" s="159">
        <v>8071783.9400000004</v>
      </c>
      <c r="Z35" s="183">
        <v>7980</v>
      </c>
      <c r="AA35" s="132">
        <v>8681309.2200000007</v>
      </c>
      <c r="AB35" s="202">
        <v>10828</v>
      </c>
      <c r="AC35" s="114"/>
      <c r="AD35" s="187"/>
      <c r="AE35" s="97"/>
      <c r="AF35" s="98"/>
    </row>
    <row r="36" spans="1:32" ht="30" x14ac:dyDescent="0.25">
      <c r="A36" s="104">
        <v>81</v>
      </c>
      <c r="B36" s="176">
        <v>560214</v>
      </c>
      <c r="C36" s="5" t="s">
        <v>433</v>
      </c>
      <c r="D36" s="173">
        <v>707751.08</v>
      </c>
      <c r="E36" s="174">
        <v>797</v>
      </c>
      <c r="F36" s="12"/>
      <c r="G36" s="5"/>
      <c r="H36" s="173">
        <v>20751246.93</v>
      </c>
      <c r="I36" s="174">
        <v>13571</v>
      </c>
      <c r="J36" s="131">
        <v>4337861.55</v>
      </c>
      <c r="K36" s="195">
        <v>561</v>
      </c>
      <c r="L36" s="131">
        <v>12599293.470000001</v>
      </c>
      <c r="M36" s="195">
        <v>626</v>
      </c>
      <c r="N36" s="173">
        <v>79826487.659999996</v>
      </c>
      <c r="O36" s="174">
        <v>29143</v>
      </c>
      <c r="P36" s="173">
        <v>6572334.2400000002</v>
      </c>
      <c r="Q36" s="174">
        <v>8540</v>
      </c>
      <c r="R36" s="173">
        <v>4600204.83</v>
      </c>
      <c r="S36" s="174">
        <v>10451</v>
      </c>
      <c r="T36" s="173">
        <v>61108344.530000001</v>
      </c>
      <c r="U36" s="98">
        <v>25249</v>
      </c>
      <c r="V36" s="174">
        <v>30969</v>
      </c>
      <c r="W36" s="173">
        <v>4343654.54</v>
      </c>
      <c r="X36" s="174">
        <v>4866</v>
      </c>
      <c r="Y36" s="159">
        <v>25786205.850000001</v>
      </c>
      <c r="Z36" s="183">
        <v>26275</v>
      </c>
      <c r="AA36" s="132">
        <v>61234936.960000001</v>
      </c>
      <c r="AB36" s="202">
        <v>83611</v>
      </c>
      <c r="AC36" s="114"/>
      <c r="AD36" s="187"/>
      <c r="AE36" s="173">
        <v>225085.75</v>
      </c>
      <c r="AF36" s="190">
        <v>181</v>
      </c>
    </row>
    <row r="37" spans="1:32" s="93" customFormat="1" x14ac:dyDescent="0.25">
      <c r="A37" s="95">
        <v>30</v>
      </c>
      <c r="B37" s="176">
        <v>560275</v>
      </c>
      <c r="C37" s="96" t="s">
        <v>75</v>
      </c>
      <c r="D37" s="12"/>
      <c r="E37" s="5"/>
      <c r="F37" s="12"/>
      <c r="G37" s="5"/>
      <c r="H37" s="12"/>
      <c r="I37" s="5"/>
      <c r="J37" s="12"/>
      <c r="K37" s="5"/>
      <c r="L37" s="131">
        <v>33499230.489999998</v>
      </c>
      <c r="M37" s="195">
        <v>439</v>
      </c>
      <c r="N37" s="173">
        <v>46424379.460000001</v>
      </c>
      <c r="O37" s="174">
        <v>16170</v>
      </c>
      <c r="P37" s="173">
        <v>2282425.15</v>
      </c>
      <c r="Q37" s="174">
        <v>2236</v>
      </c>
      <c r="R37" s="173">
        <v>1715241.79</v>
      </c>
      <c r="S37" s="174">
        <v>3821</v>
      </c>
      <c r="T37" s="173">
        <v>30394314.649999999</v>
      </c>
      <c r="U37" s="98">
        <v>12212</v>
      </c>
      <c r="V37" s="174">
        <v>17868</v>
      </c>
      <c r="W37" s="173">
        <v>1271803.6499999999</v>
      </c>
      <c r="X37" s="174">
        <v>992</v>
      </c>
      <c r="Y37" s="159">
        <v>7385917.1500000004</v>
      </c>
      <c r="Z37" s="183">
        <v>6683</v>
      </c>
      <c r="AA37" s="132">
        <v>19289471.140000001</v>
      </c>
      <c r="AB37" s="202">
        <v>28660</v>
      </c>
      <c r="AC37" s="114"/>
      <c r="AD37" s="187"/>
      <c r="AE37" s="173">
        <v>192006.02</v>
      </c>
      <c r="AF37" s="174">
        <v>150</v>
      </c>
    </row>
    <row r="38" spans="1:32" s="93" customFormat="1" x14ac:dyDescent="0.25">
      <c r="A38" s="95"/>
      <c r="B38" s="176" t="s">
        <v>140</v>
      </c>
      <c r="C38" s="96" t="s">
        <v>141</v>
      </c>
      <c r="D38" s="12"/>
      <c r="E38" s="5"/>
      <c r="F38" s="12"/>
      <c r="G38" s="5"/>
      <c r="H38" s="12"/>
      <c r="I38" s="5"/>
      <c r="J38" s="12"/>
      <c r="K38" s="5"/>
      <c r="L38" s="12"/>
      <c r="M38" s="5"/>
      <c r="N38" s="97"/>
      <c r="O38" s="98"/>
      <c r="P38" s="97"/>
      <c r="Q38" s="98"/>
      <c r="R38" s="97"/>
      <c r="S38" s="98"/>
      <c r="T38" s="97"/>
      <c r="U38" s="98"/>
      <c r="V38" s="98"/>
      <c r="W38" s="99"/>
      <c r="X38" s="100"/>
      <c r="Y38" s="97"/>
      <c r="Z38" s="98"/>
      <c r="AA38" s="8"/>
      <c r="AB38" s="6"/>
      <c r="AC38" s="114"/>
      <c r="AD38" s="187"/>
      <c r="AE38" s="97"/>
      <c r="AF38" s="98"/>
    </row>
    <row r="39" spans="1:32" s="93" customFormat="1" ht="30" x14ac:dyDescent="0.25">
      <c r="A39" s="95">
        <v>31</v>
      </c>
      <c r="B39" s="176">
        <v>560269</v>
      </c>
      <c r="C39" s="96" t="s">
        <v>76</v>
      </c>
      <c r="D39" s="12"/>
      <c r="E39" s="5"/>
      <c r="F39" s="12"/>
      <c r="G39" s="5"/>
      <c r="H39" s="12"/>
      <c r="I39" s="5"/>
      <c r="J39" s="12"/>
      <c r="K39" s="5"/>
      <c r="L39" s="12"/>
      <c r="M39" s="5"/>
      <c r="N39" s="173">
        <v>36432364.049999997</v>
      </c>
      <c r="O39" s="174">
        <v>14157</v>
      </c>
      <c r="P39" s="173">
        <v>1038639.17</v>
      </c>
      <c r="Q39" s="174">
        <v>1306</v>
      </c>
      <c r="R39" s="173">
        <v>1833498.84</v>
      </c>
      <c r="S39" s="174">
        <v>3104</v>
      </c>
      <c r="T39" s="173">
        <v>16550403.93</v>
      </c>
      <c r="U39" s="98">
        <v>7490</v>
      </c>
      <c r="V39" s="174">
        <v>8240</v>
      </c>
      <c r="W39" s="173">
        <v>870380.91</v>
      </c>
      <c r="X39" s="174">
        <v>794</v>
      </c>
      <c r="Y39" s="159">
        <v>13994893.439999999</v>
      </c>
      <c r="Z39" s="183">
        <v>13026</v>
      </c>
      <c r="AA39" s="132">
        <v>13135292.18</v>
      </c>
      <c r="AB39" s="202">
        <v>19562</v>
      </c>
      <c r="AC39" s="114"/>
      <c r="AD39" s="187"/>
      <c r="AE39" s="97"/>
      <c r="AF39" s="98"/>
    </row>
    <row r="40" spans="1:32" s="93" customFormat="1" x14ac:dyDescent="0.25">
      <c r="A40" s="95">
        <v>35</v>
      </c>
      <c r="B40" s="176">
        <v>560053</v>
      </c>
      <c r="C40" s="96" t="s">
        <v>77</v>
      </c>
      <c r="D40" s="12"/>
      <c r="E40" s="5"/>
      <c r="F40" s="12"/>
      <c r="G40" s="5"/>
      <c r="H40" s="12"/>
      <c r="I40" s="5"/>
      <c r="J40" s="12"/>
      <c r="K40" s="5"/>
      <c r="L40" s="12"/>
      <c r="M40" s="5"/>
      <c r="N40" s="173">
        <v>10204100.9</v>
      </c>
      <c r="O40" s="174">
        <v>3731</v>
      </c>
      <c r="P40" s="173">
        <v>457487.66</v>
      </c>
      <c r="Q40" s="174">
        <v>523</v>
      </c>
      <c r="R40" s="173">
        <v>392109</v>
      </c>
      <c r="S40" s="174">
        <v>517</v>
      </c>
      <c r="T40" s="173">
        <v>4760754.99</v>
      </c>
      <c r="U40" s="98">
        <v>3048</v>
      </c>
      <c r="V40" s="174">
        <v>2210</v>
      </c>
      <c r="W40" s="173">
        <v>79728.13</v>
      </c>
      <c r="X40" s="174">
        <v>81</v>
      </c>
      <c r="Y40" s="159">
        <v>1755316.59</v>
      </c>
      <c r="Z40" s="183">
        <v>1863</v>
      </c>
      <c r="AA40" s="132">
        <v>4367912.66</v>
      </c>
      <c r="AB40" s="202">
        <v>5729</v>
      </c>
      <c r="AC40" s="114"/>
      <c r="AD40" s="187"/>
      <c r="AE40" s="97"/>
      <c r="AF40" s="98"/>
    </row>
    <row r="41" spans="1:32" s="93" customFormat="1" x14ac:dyDescent="0.25">
      <c r="A41" s="95">
        <v>37</v>
      </c>
      <c r="B41" s="176">
        <v>560055</v>
      </c>
      <c r="C41" s="96" t="s">
        <v>78</v>
      </c>
      <c r="D41" s="12"/>
      <c r="E41" s="5"/>
      <c r="F41" s="12"/>
      <c r="G41" s="5"/>
      <c r="H41" s="12"/>
      <c r="I41" s="5"/>
      <c r="J41" s="12"/>
      <c r="K41" s="5"/>
      <c r="L41" s="12"/>
      <c r="M41" s="5"/>
      <c r="N41" s="173">
        <v>11769619.42</v>
      </c>
      <c r="O41" s="174">
        <v>3583</v>
      </c>
      <c r="P41" s="173">
        <v>306802.44</v>
      </c>
      <c r="Q41" s="174">
        <v>217</v>
      </c>
      <c r="R41" s="173">
        <v>444855.53</v>
      </c>
      <c r="S41" s="174">
        <v>953</v>
      </c>
      <c r="T41" s="173">
        <v>5026255.75</v>
      </c>
      <c r="U41" s="98">
        <v>1964</v>
      </c>
      <c r="V41" s="174">
        <v>2727</v>
      </c>
      <c r="W41" s="173">
        <v>140048.13</v>
      </c>
      <c r="X41" s="174">
        <v>64</v>
      </c>
      <c r="Y41" s="173">
        <v>1499265.38</v>
      </c>
      <c r="Z41" s="174">
        <v>1517</v>
      </c>
      <c r="AA41" s="132">
        <v>4071955.92</v>
      </c>
      <c r="AB41" s="202">
        <v>5720</v>
      </c>
      <c r="AC41" s="114"/>
      <c r="AD41" s="187"/>
      <c r="AE41" s="97"/>
      <c r="AF41" s="98"/>
    </row>
    <row r="42" spans="1:32" s="93" customFormat="1" x14ac:dyDescent="0.25">
      <c r="A42" s="95">
        <v>40</v>
      </c>
      <c r="B42" s="176">
        <v>560056</v>
      </c>
      <c r="C42" s="96" t="s">
        <v>79</v>
      </c>
      <c r="D42" s="12"/>
      <c r="E42" s="5"/>
      <c r="F42" s="12"/>
      <c r="G42" s="5"/>
      <c r="H42" s="12"/>
      <c r="I42" s="5"/>
      <c r="J42" s="12"/>
      <c r="K42" s="5"/>
      <c r="L42" s="12"/>
      <c r="M42" s="5"/>
      <c r="N42" s="173">
        <v>14068764.59</v>
      </c>
      <c r="O42" s="174">
        <v>5348</v>
      </c>
      <c r="P42" s="173">
        <v>552998.91</v>
      </c>
      <c r="Q42" s="174">
        <v>731</v>
      </c>
      <c r="R42" s="173">
        <v>560904.19999999995</v>
      </c>
      <c r="S42" s="174">
        <v>1264</v>
      </c>
      <c r="T42" s="173">
        <v>6899423.2000000002</v>
      </c>
      <c r="U42" s="98">
        <v>2778</v>
      </c>
      <c r="V42" s="174">
        <v>3870</v>
      </c>
      <c r="W42" s="173">
        <v>1037792.75</v>
      </c>
      <c r="X42" s="174">
        <v>957</v>
      </c>
      <c r="Y42" s="173">
        <v>3850909.55</v>
      </c>
      <c r="Z42" s="174">
        <v>3585</v>
      </c>
      <c r="AA42" s="132">
        <v>6702183.1600000001</v>
      </c>
      <c r="AB42" s="202">
        <v>8575</v>
      </c>
      <c r="AC42" s="114"/>
      <c r="AD42" s="187"/>
      <c r="AE42" s="97"/>
      <c r="AF42" s="98"/>
    </row>
    <row r="43" spans="1:32" s="93" customFormat="1" x14ac:dyDescent="0.25">
      <c r="A43" s="95">
        <v>43</v>
      </c>
      <c r="B43" s="176">
        <v>560057</v>
      </c>
      <c r="C43" s="96" t="s">
        <v>80</v>
      </c>
      <c r="D43" s="12"/>
      <c r="E43" s="5"/>
      <c r="F43" s="12"/>
      <c r="G43" s="5"/>
      <c r="H43" s="12"/>
      <c r="I43" s="5"/>
      <c r="J43" s="12"/>
      <c r="K43" s="5"/>
      <c r="L43" s="12"/>
      <c r="M43" s="5"/>
      <c r="N43" s="173">
        <v>9149771.8200000003</v>
      </c>
      <c r="O43" s="174">
        <v>2864</v>
      </c>
      <c r="P43" s="173">
        <v>244058.07</v>
      </c>
      <c r="Q43" s="174">
        <v>343</v>
      </c>
      <c r="R43" s="173">
        <v>349466.5</v>
      </c>
      <c r="S43" s="174">
        <v>754</v>
      </c>
      <c r="T43" s="173">
        <v>5754193.7699999996</v>
      </c>
      <c r="U43" s="98">
        <v>2378</v>
      </c>
      <c r="V43" s="174">
        <v>2945</v>
      </c>
      <c r="W43" s="173">
        <v>419287.88</v>
      </c>
      <c r="X43" s="174">
        <v>467</v>
      </c>
      <c r="Y43" s="173">
        <v>2234285.4300000002</v>
      </c>
      <c r="Z43" s="174">
        <v>2184</v>
      </c>
      <c r="AA43" s="132">
        <v>3840261.64</v>
      </c>
      <c r="AB43" s="202">
        <v>5545</v>
      </c>
      <c r="AC43" s="114"/>
      <c r="AD43" s="187"/>
      <c r="AE43" s="97"/>
      <c r="AF43" s="98"/>
    </row>
    <row r="44" spans="1:32" s="93" customFormat="1" ht="30" x14ac:dyDescent="0.25">
      <c r="A44" s="95">
        <v>50</v>
      </c>
      <c r="B44" s="176">
        <v>560270</v>
      </c>
      <c r="C44" s="96" t="s">
        <v>83</v>
      </c>
      <c r="D44" s="12"/>
      <c r="E44" s="5"/>
      <c r="F44" s="12"/>
      <c r="G44" s="5"/>
      <c r="H44" s="12"/>
      <c r="I44" s="5"/>
      <c r="J44" s="12"/>
      <c r="K44" s="5"/>
      <c r="L44" s="12"/>
      <c r="M44" s="5"/>
      <c r="N44" s="173">
        <v>32965236.079999998</v>
      </c>
      <c r="O44" s="174">
        <v>13447</v>
      </c>
      <c r="P44" s="173">
        <v>1906922.61</v>
      </c>
      <c r="Q44" s="174">
        <v>2803</v>
      </c>
      <c r="R44" s="173">
        <v>3028297.29</v>
      </c>
      <c r="S44" s="174">
        <v>2401</v>
      </c>
      <c r="T44" s="173">
        <v>22880122.620000001</v>
      </c>
      <c r="U44" s="98">
        <v>10062</v>
      </c>
      <c r="V44" s="174">
        <v>11183</v>
      </c>
      <c r="W44" s="173">
        <v>1395420.51</v>
      </c>
      <c r="X44" s="174">
        <v>1312</v>
      </c>
      <c r="Y44" s="159">
        <v>7357656.0999999996</v>
      </c>
      <c r="Z44" s="183">
        <v>7444</v>
      </c>
      <c r="AA44" s="132">
        <v>20102056.120000001</v>
      </c>
      <c r="AB44" s="202">
        <v>24079</v>
      </c>
      <c r="AC44" s="114"/>
      <c r="AD44" s="187"/>
      <c r="AE44" s="97"/>
      <c r="AF44" s="98"/>
    </row>
    <row r="45" spans="1:32" s="93" customFormat="1" x14ac:dyDescent="0.25">
      <c r="A45" s="95">
        <v>45</v>
      </c>
      <c r="B45" s="176">
        <v>560058</v>
      </c>
      <c r="C45" s="96" t="s">
        <v>81</v>
      </c>
      <c r="D45" s="12"/>
      <c r="E45" s="5"/>
      <c r="F45" s="12"/>
      <c r="G45" s="5"/>
      <c r="H45" s="12"/>
      <c r="I45" s="5"/>
      <c r="J45" s="12"/>
      <c r="K45" s="5"/>
      <c r="L45" s="12"/>
      <c r="M45" s="5"/>
      <c r="N45" s="173">
        <v>32838539.91</v>
      </c>
      <c r="O45" s="174">
        <v>10877</v>
      </c>
      <c r="P45" s="173">
        <v>3117459.42</v>
      </c>
      <c r="Q45" s="174">
        <v>3734</v>
      </c>
      <c r="R45" s="173">
        <v>1538969.8</v>
      </c>
      <c r="S45" s="174">
        <v>3478</v>
      </c>
      <c r="T45" s="173">
        <v>20740733.57</v>
      </c>
      <c r="U45" s="98">
        <v>8560</v>
      </c>
      <c r="V45" s="174">
        <v>10409</v>
      </c>
      <c r="W45" s="173">
        <v>1620033.61</v>
      </c>
      <c r="X45" s="174">
        <v>2216</v>
      </c>
      <c r="Y45" s="173">
        <v>8274636.0599999996</v>
      </c>
      <c r="Z45" s="174">
        <v>7769</v>
      </c>
      <c r="AA45" s="132">
        <v>19980608.760000002</v>
      </c>
      <c r="AB45" s="202">
        <v>27081</v>
      </c>
      <c r="AC45" s="114"/>
      <c r="AD45" s="187"/>
      <c r="AE45" s="173">
        <v>115519.02</v>
      </c>
      <c r="AF45" s="174">
        <v>93</v>
      </c>
    </row>
    <row r="46" spans="1:32" s="93" customFormat="1" x14ac:dyDescent="0.25">
      <c r="A46" s="95">
        <v>47</v>
      </c>
      <c r="B46" s="176">
        <v>560059</v>
      </c>
      <c r="C46" s="96" t="s">
        <v>82</v>
      </c>
      <c r="D46" s="12"/>
      <c r="E46" s="5"/>
      <c r="F46" s="12"/>
      <c r="G46" s="5"/>
      <c r="H46" s="12"/>
      <c r="I46" s="5"/>
      <c r="J46" s="12"/>
      <c r="K46" s="5"/>
      <c r="L46" s="12"/>
      <c r="M46" s="5"/>
      <c r="N46" s="173">
        <v>10526561.75</v>
      </c>
      <c r="O46" s="174">
        <v>4382</v>
      </c>
      <c r="P46" s="173">
        <v>646694.54</v>
      </c>
      <c r="Q46" s="174">
        <v>776</v>
      </c>
      <c r="R46" s="173">
        <v>504639.35</v>
      </c>
      <c r="S46" s="174">
        <v>997</v>
      </c>
      <c r="T46" s="173">
        <v>4873705.42</v>
      </c>
      <c r="U46" s="98">
        <v>1976</v>
      </c>
      <c r="V46" s="174">
        <v>2646</v>
      </c>
      <c r="W46" s="173">
        <v>788924.53</v>
      </c>
      <c r="X46" s="174">
        <v>767</v>
      </c>
      <c r="Y46" s="173">
        <v>3131217.41</v>
      </c>
      <c r="Z46" s="174">
        <v>3131</v>
      </c>
      <c r="AA46" s="132">
        <v>4111034.5</v>
      </c>
      <c r="AB46" s="202">
        <v>6187</v>
      </c>
      <c r="AC46" s="114"/>
      <c r="AD46" s="187"/>
      <c r="AE46" s="97"/>
      <c r="AF46" s="98"/>
    </row>
    <row r="47" spans="1:32" s="93" customFormat="1" x14ac:dyDescent="0.25">
      <c r="A47" s="95">
        <v>51</v>
      </c>
      <c r="B47" s="176">
        <v>560061</v>
      </c>
      <c r="C47" s="96" t="s">
        <v>84</v>
      </c>
      <c r="D47" s="12"/>
      <c r="E47" s="5"/>
      <c r="F47" s="12"/>
      <c r="G47" s="5"/>
      <c r="H47" s="12"/>
      <c r="I47" s="5"/>
      <c r="J47" s="12"/>
      <c r="K47" s="5"/>
      <c r="L47" s="12"/>
      <c r="M47" s="5"/>
      <c r="N47" s="173">
        <v>16786363.73</v>
      </c>
      <c r="O47" s="174">
        <v>7226</v>
      </c>
      <c r="P47" s="173">
        <v>771343.83</v>
      </c>
      <c r="Q47" s="174">
        <v>1033</v>
      </c>
      <c r="R47" s="173">
        <v>99345.45</v>
      </c>
      <c r="S47" s="174">
        <v>188</v>
      </c>
      <c r="T47" s="173">
        <v>11198711.23</v>
      </c>
      <c r="U47" s="98">
        <v>4578</v>
      </c>
      <c r="V47" s="174">
        <v>5532</v>
      </c>
      <c r="W47" s="173">
        <v>69308.2</v>
      </c>
      <c r="X47" s="174">
        <v>76</v>
      </c>
      <c r="Y47" s="173">
        <v>5883446.9400000004</v>
      </c>
      <c r="Z47" s="174">
        <v>5473</v>
      </c>
      <c r="AA47" s="132">
        <v>8590066.0199999996</v>
      </c>
      <c r="AB47" s="202">
        <v>11716</v>
      </c>
      <c r="AC47" s="114"/>
      <c r="AD47" s="187"/>
      <c r="AE47" s="97"/>
      <c r="AF47" s="98"/>
    </row>
    <row r="48" spans="1:32" s="93" customFormat="1" x14ac:dyDescent="0.25">
      <c r="A48" s="95">
        <v>52</v>
      </c>
      <c r="B48" s="176">
        <v>560062</v>
      </c>
      <c r="C48" s="96" t="s">
        <v>85</v>
      </c>
      <c r="D48" s="12"/>
      <c r="E48" s="5"/>
      <c r="F48" s="12"/>
      <c r="G48" s="5"/>
      <c r="H48" s="12"/>
      <c r="I48" s="5"/>
      <c r="J48" s="12"/>
      <c r="K48" s="5"/>
      <c r="L48" s="12"/>
      <c r="M48" s="5"/>
      <c r="N48" s="173">
        <v>6623143.4900000002</v>
      </c>
      <c r="O48" s="174">
        <v>2258</v>
      </c>
      <c r="P48" s="173">
        <v>205855.66</v>
      </c>
      <c r="Q48" s="174">
        <v>291</v>
      </c>
      <c r="R48" s="173">
        <v>20220.68</v>
      </c>
      <c r="S48" s="174">
        <v>46</v>
      </c>
      <c r="T48" s="173">
        <v>4143660.46</v>
      </c>
      <c r="U48" s="98">
        <v>2458</v>
      </c>
      <c r="V48" s="174">
        <v>1761</v>
      </c>
      <c r="W48" s="173">
        <v>149134.51</v>
      </c>
      <c r="X48" s="174">
        <v>203</v>
      </c>
      <c r="Y48" s="173">
        <v>286232.34999999998</v>
      </c>
      <c r="Z48" s="174">
        <v>288</v>
      </c>
      <c r="AA48" s="132">
        <v>2269595.34</v>
      </c>
      <c r="AB48" s="202">
        <v>2873</v>
      </c>
      <c r="AC48" s="114"/>
      <c r="AD48" s="187"/>
      <c r="AE48" s="97"/>
      <c r="AF48" s="98"/>
    </row>
    <row r="49" spans="1:32" s="93" customFormat="1" x14ac:dyDescent="0.25">
      <c r="A49" s="95">
        <v>53</v>
      </c>
      <c r="B49" s="176">
        <v>560064</v>
      </c>
      <c r="C49" s="96" t="s">
        <v>86</v>
      </c>
      <c r="D49" s="12"/>
      <c r="E49" s="5"/>
      <c r="F49" s="12"/>
      <c r="G49" s="5"/>
      <c r="H49" s="12"/>
      <c r="I49" s="5"/>
      <c r="J49" s="12"/>
      <c r="K49" s="5"/>
      <c r="L49" s="12"/>
      <c r="M49" s="5"/>
      <c r="N49" s="173">
        <v>32143207.25</v>
      </c>
      <c r="O49" s="174">
        <v>12763</v>
      </c>
      <c r="P49" s="173">
        <v>1288409.77</v>
      </c>
      <c r="Q49" s="174">
        <v>1584</v>
      </c>
      <c r="R49" s="173">
        <v>1182031.68</v>
      </c>
      <c r="S49" s="174">
        <v>2574</v>
      </c>
      <c r="T49" s="173">
        <v>17727563.140000001</v>
      </c>
      <c r="U49" s="98">
        <v>7053</v>
      </c>
      <c r="V49" s="174">
        <v>9926</v>
      </c>
      <c r="W49" s="173">
        <v>1021021.89</v>
      </c>
      <c r="X49" s="174">
        <v>980</v>
      </c>
      <c r="Y49" s="173">
        <v>15904693.91</v>
      </c>
      <c r="Z49" s="174">
        <v>15404</v>
      </c>
      <c r="AA49" s="132">
        <v>14254561.359999999</v>
      </c>
      <c r="AB49" s="202">
        <v>19079</v>
      </c>
      <c r="AC49" s="114"/>
      <c r="AD49" s="187"/>
      <c r="AE49" s="173">
        <v>544515.37</v>
      </c>
      <c r="AF49" s="174">
        <v>434</v>
      </c>
    </row>
    <row r="50" spans="1:32" s="93" customFormat="1" x14ac:dyDescent="0.25">
      <c r="A50" s="95"/>
      <c r="B50" s="176" t="s">
        <v>142</v>
      </c>
      <c r="C50" s="96" t="s">
        <v>143</v>
      </c>
      <c r="D50" s="12"/>
      <c r="E50" s="5"/>
      <c r="F50" s="12"/>
      <c r="G50" s="5"/>
      <c r="H50" s="12"/>
      <c r="I50" s="5"/>
      <c r="J50" s="12"/>
      <c r="K50" s="5"/>
      <c r="L50" s="12"/>
      <c r="M50" s="5"/>
      <c r="N50" s="97"/>
      <c r="O50" s="98"/>
      <c r="P50" s="97"/>
      <c r="Q50" s="98"/>
      <c r="R50" s="97"/>
      <c r="S50" s="98"/>
      <c r="T50" s="97"/>
      <c r="U50" s="98"/>
      <c r="V50" s="98"/>
      <c r="W50" s="99"/>
      <c r="X50" s="100"/>
      <c r="Y50" s="97"/>
      <c r="Z50" s="98"/>
      <c r="AA50" s="8"/>
      <c r="AB50" s="6"/>
      <c r="AC50" s="114">
        <v>9609483</v>
      </c>
      <c r="AD50" s="187">
        <v>2667</v>
      </c>
      <c r="AE50" s="97"/>
      <c r="AF50" s="98"/>
    </row>
    <row r="51" spans="1:32" s="93" customFormat="1" x14ac:dyDescent="0.25">
      <c r="A51" s="95">
        <v>54</v>
      </c>
      <c r="B51" s="176">
        <v>560065</v>
      </c>
      <c r="C51" s="96" t="s">
        <v>87</v>
      </c>
      <c r="D51" s="12"/>
      <c r="E51" s="5"/>
      <c r="F51" s="12"/>
      <c r="G51" s="5"/>
      <c r="H51" s="12"/>
      <c r="I51" s="5"/>
      <c r="J51" s="12"/>
      <c r="K51" s="5"/>
      <c r="L51" s="12"/>
      <c r="M51" s="5"/>
      <c r="N51" s="173">
        <v>8323540.1500000004</v>
      </c>
      <c r="O51" s="174">
        <v>3686</v>
      </c>
      <c r="P51" s="173">
        <v>430041.95</v>
      </c>
      <c r="Q51" s="174">
        <v>718</v>
      </c>
      <c r="R51" s="173">
        <v>313862.58</v>
      </c>
      <c r="S51" s="174">
        <v>350</v>
      </c>
      <c r="T51" s="173">
        <v>5090690.1100000003</v>
      </c>
      <c r="U51" s="98">
        <v>2324</v>
      </c>
      <c r="V51" s="174">
        <v>2217</v>
      </c>
      <c r="W51" s="173">
        <v>274971.8</v>
      </c>
      <c r="X51" s="174">
        <v>298</v>
      </c>
      <c r="Y51" s="173">
        <v>2238560.7000000002</v>
      </c>
      <c r="Z51" s="174">
        <v>2311</v>
      </c>
      <c r="AA51" s="132">
        <v>4687681.12</v>
      </c>
      <c r="AB51" s="202">
        <v>6563</v>
      </c>
      <c r="AC51" s="114"/>
      <c r="AD51" s="187"/>
      <c r="AE51" s="97"/>
      <c r="AF51" s="98"/>
    </row>
    <row r="52" spans="1:32" s="93" customFormat="1" x14ac:dyDescent="0.25">
      <c r="A52" s="95">
        <v>55</v>
      </c>
      <c r="B52" s="176">
        <v>560067</v>
      </c>
      <c r="C52" s="96" t="s">
        <v>88</v>
      </c>
      <c r="D52" s="12"/>
      <c r="E52" s="5"/>
      <c r="F52" s="12"/>
      <c r="G52" s="5"/>
      <c r="H52" s="12"/>
      <c r="I52" s="5"/>
      <c r="J52" s="12"/>
      <c r="K52" s="5"/>
      <c r="L52" s="12"/>
      <c r="M52" s="5"/>
      <c r="N52" s="173">
        <v>18050824.030000001</v>
      </c>
      <c r="O52" s="174">
        <v>7198</v>
      </c>
      <c r="P52" s="173">
        <v>972775.54</v>
      </c>
      <c r="Q52" s="174">
        <v>1467</v>
      </c>
      <c r="R52" s="173">
        <v>986418.91</v>
      </c>
      <c r="S52" s="174">
        <v>2105</v>
      </c>
      <c r="T52" s="173">
        <v>12905533.699999999</v>
      </c>
      <c r="U52" s="98">
        <v>5425</v>
      </c>
      <c r="V52" s="174">
        <v>6677</v>
      </c>
      <c r="W52" s="173">
        <v>1246331.44</v>
      </c>
      <c r="X52" s="174">
        <v>936</v>
      </c>
      <c r="Y52" s="173">
        <v>4929079.49</v>
      </c>
      <c r="Z52" s="174">
        <v>5109</v>
      </c>
      <c r="AA52" s="132">
        <v>9011723.6799999997</v>
      </c>
      <c r="AB52" s="202">
        <v>12365</v>
      </c>
      <c r="AC52" s="114"/>
      <c r="AD52" s="187"/>
      <c r="AE52" s="97"/>
      <c r="AF52" s="98"/>
    </row>
    <row r="53" spans="1:32" s="93" customFormat="1" x14ac:dyDescent="0.25">
      <c r="A53" s="95">
        <v>56</v>
      </c>
      <c r="B53" s="176">
        <v>560068</v>
      </c>
      <c r="C53" s="96" t="s">
        <v>89</v>
      </c>
      <c r="D53" s="12"/>
      <c r="E53" s="5"/>
      <c r="F53" s="12"/>
      <c r="G53" s="5"/>
      <c r="H53" s="12"/>
      <c r="I53" s="5"/>
      <c r="J53" s="12"/>
      <c r="K53" s="5"/>
      <c r="L53" s="12"/>
      <c r="M53" s="5"/>
      <c r="N53" s="173">
        <v>30666898.75</v>
      </c>
      <c r="O53" s="174">
        <v>10978</v>
      </c>
      <c r="P53" s="173">
        <v>1560877.94</v>
      </c>
      <c r="Q53" s="174">
        <v>1339</v>
      </c>
      <c r="R53" s="173">
        <v>1702495.24</v>
      </c>
      <c r="S53" s="174">
        <v>3667</v>
      </c>
      <c r="T53" s="173">
        <v>15561028.199999999</v>
      </c>
      <c r="U53" s="98">
        <v>6299</v>
      </c>
      <c r="V53" s="174">
        <v>7784</v>
      </c>
      <c r="W53" s="173">
        <v>2405633.0099999998</v>
      </c>
      <c r="X53" s="174">
        <v>1564</v>
      </c>
      <c r="Y53" s="173">
        <v>9903291.4600000009</v>
      </c>
      <c r="Z53" s="174">
        <v>9161</v>
      </c>
      <c r="AA53" s="8">
        <v>15140348.58</v>
      </c>
      <c r="AB53" s="6">
        <v>18511</v>
      </c>
      <c r="AC53" s="114"/>
      <c r="AD53" s="187"/>
      <c r="AE53" s="173">
        <v>99371.199999999997</v>
      </c>
      <c r="AF53" s="174">
        <v>80</v>
      </c>
    </row>
    <row r="54" spans="1:32" s="93" customFormat="1" x14ac:dyDescent="0.25">
      <c r="A54" s="95">
        <v>57</v>
      </c>
      <c r="B54" s="176">
        <v>560069</v>
      </c>
      <c r="C54" s="96" t="s">
        <v>90</v>
      </c>
      <c r="D54" s="12"/>
      <c r="E54" s="5"/>
      <c r="F54" s="12"/>
      <c r="G54" s="5"/>
      <c r="H54" s="12"/>
      <c r="I54" s="5"/>
      <c r="J54" s="12"/>
      <c r="K54" s="5"/>
      <c r="L54" s="12"/>
      <c r="M54" s="5"/>
      <c r="N54" s="173">
        <v>17712624.199999999</v>
      </c>
      <c r="O54" s="174">
        <v>6684</v>
      </c>
      <c r="P54" s="173">
        <v>1012672.45</v>
      </c>
      <c r="Q54" s="174">
        <v>1194</v>
      </c>
      <c r="R54" s="173">
        <v>793881.87</v>
      </c>
      <c r="S54" s="174">
        <v>1767</v>
      </c>
      <c r="T54" s="173">
        <v>8608865.3399999999</v>
      </c>
      <c r="U54" s="98">
        <v>3537</v>
      </c>
      <c r="V54" s="174">
        <v>4523</v>
      </c>
      <c r="W54" s="173">
        <v>1066880.6499999999</v>
      </c>
      <c r="X54" s="174">
        <v>953</v>
      </c>
      <c r="Y54" s="173">
        <v>5322694.67</v>
      </c>
      <c r="Z54" s="174">
        <v>5262</v>
      </c>
      <c r="AA54" s="8">
        <v>8625761.5600000005</v>
      </c>
      <c r="AB54" s="6">
        <v>10433</v>
      </c>
      <c r="AC54" s="114"/>
      <c r="AD54" s="187"/>
      <c r="AE54" s="173">
        <v>8694.98</v>
      </c>
      <c r="AF54" s="174">
        <v>7</v>
      </c>
    </row>
    <row r="55" spans="1:32" s="93" customFormat="1" x14ac:dyDescent="0.25">
      <c r="A55" s="95">
        <v>58</v>
      </c>
      <c r="B55" s="176">
        <v>560070</v>
      </c>
      <c r="C55" s="96" t="s">
        <v>91</v>
      </c>
      <c r="D55" s="12"/>
      <c r="E55" s="5"/>
      <c r="F55" s="12"/>
      <c r="G55" s="5"/>
      <c r="H55" s="12"/>
      <c r="I55" s="5"/>
      <c r="J55" s="12"/>
      <c r="K55" s="5"/>
      <c r="L55" s="12"/>
      <c r="M55" s="5"/>
      <c r="N55" s="173">
        <v>59507952.229999997</v>
      </c>
      <c r="O55" s="174">
        <v>22182</v>
      </c>
      <c r="P55" s="173">
        <v>5881681.1200000001</v>
      </c>
      <c r="Q55" s="174">
        <v>6675</v>
      </c>
      <c r="R55" s="173">
        <v>4515823.33</v>
      </c>
      <c r="S55" s="174">
        <v>8377</v>
      </c>
      <c r="T55" s="173">
        <v>51609970.82</v>
      </c>
      <c r="U55" s="98">
        <v>21256</v>
      </c>
      <c r="V55" s="174">
        <v>28221</v>
      </c>
      <c r="W55" s="173">
        <v>7460335.0700000003</v>
      </c>
      <c r="X55" s="174">
        <v>8302</v>
      </c>
      <c r="Y55" s="173">
        <v>33104591.32</v>
      </c>
      <c r="Z55" s="174">
        <v>30920</v>
      </c>
      <c r="AA55" s="132">
        <v>37067903.68</v>
      </c>
      <c r="AB55" s="202">
        <v>44014</v>
      </c>
      <c r="AC55" s="114"/>
      <c r="AD55" s="187"/>
      <c r="AE55" s="173">
        <v>171415.32</v>
      </c>
      <c r="AF55" s="174">
        <v>138</v>
      </c>
    </row>
    <row r="56" spans="1:32" s="93" customFormat="1" x14ac:dyDescent="0.25">
      <c r="A56" s="95">
        <v>59</v>
      </c>
      <c r="B56" s="176">
        <v>560071</v>
      </c>
      <c r="C56" s="96" t="s">
        <v>92</v>
      </c>
      <c r="D56" s="12"/>
      <c r="E56" s="5"/>
      <c r="F56" s="12"/>
      <c r="G56" s="5"/>
      <c r="H56" s="12"/>
      <c r="I56" s="5"/>
      <c r="J56" s="12"/>
      <c r="K56" s="5"/>
      <c r="L56" s="12"/>
      <c r="M56" s="5"/>
      <c r="N56" s="173">
        <v>17465386.57</v>
      </c>
      <c r="O56" s="174">
        <v>7071</v>
      </c>
      <c r="P56" s="173">
        <v>1023434.74</v>
      </c>
      <c r="Q56" s="174">
        <v>1394</v>
      </c>
      <c r="R56" s="173">
        <v>1443159.63</v>
      </c>
      <c r="S56" s="174">
        <v>1171</v>
      </c>
      <c r="T56" s="173">
        <v>11058039.710000001</v>
      </c>
      <c r="U56" s="98">
        <v>4785</v>
      </c>
      <c r="V56" s="174">
        <v>6023</v>
      </c>
      <c r="W56" s="173">
        <v>618205.84</v>
      </c>
      <c r="X56" s="174">
        <v>464</v>
      </c>
      <c r="Y56" s="173">
        <v>8477726.1300000008</v>
      </c>
      <c r="Z56" s="174">
        <v>6233</v>
      </c>
      <c r="AA56" s="132">
        <v>6641061.1600000001</v>
      </c>
      <c r="AB56" s="202">
        <v>9604</v>
      </c>
      <c r="AC56" s="114"/>
      <c r="AD56" s="187"/>
      <c r="AE56" s="97"/>
      <c r="AF56" s="98"/>
    </row>
    <row r="57" spans="1:32" s="93" customFormat="1" x14ac:dyDescent="0.25">
      <c r="A57" s="95">
        <v>60</v>
      </c>
      <c r="B57" s="176">
        <v>560072</v>
      </c>
      <c r="C57" s="96" t="s">
        <v>93</v>
      </c>
      <c r="D57" s="12"/>
      <c r="E57" s="5"/>
      <c r="F57" s="12"/>
      <c r="G57" s="5"/>
      <c r="H57" s="12"/>
      <c r="I57" s="5"/>
      <c r="J57" s="12"/>
      <c r="K57" s="5"/>
      <c r="L57" s="12"/>
      <c r="M57" s="5"/>
      <c r="N57" s="173">
        <v>21082918.550000001</v>
      </c>
      <c r="O57" s="174">
        <v>7798</v>
      </c>
      <c r="P57" s="173">
        <v>889775.79</v>
      </c>
      <c r="Q57" s="174">
        <v>1043</v>
      </c>
      <c r="R57" s="173">
        <v>1063784.23</v>
      </c>
      <c r="S57" s="174">
        <v>2331</v>
      </c>
      <c r="T57" s="173">
        <v>10847202.789999999</v>
      </c>
      <c r="U57" s="98">
        <v>4309</v>
      </c>
      <c r="V57" s="174">
        <v>5997</v>
      </c>
      <c r="W57" s="173">
        <v>1184593.1000000001</v>
      </c>
      <c r="X57" s="174">
        <v>1445</v>
      </c>
      <c r="Y57" s="173">
        <v>8080204.8799999999</v>
      </c>
      <c r="Z57" s="174">
        <v>7476</v>
      </c>
      <c r="AA57" s="8">
        <v>8072245.1600000001</v>
      </c>
      <c r="AB57" s="6">
        <v>11710</v>
      </c>
      <c r="AC57" s="114"/>
      <c r="AD57" s="187"/>
      <c r="AE57" s="173">
        <v>482616.87</v>
      </c>
      <c r="AF57" s="174">
        <v>385</v>
      </c>
    </row>
    <row r="58" spans="1:32" s="93" customFormat="1" x14ac:dyDescent="0.25">
      <c r="A58" s="95">
        <v>61</v>
      </c>
      <c r="B58" s="176">
        <v>560074</v>
      </c>
      <c r="C58" s="96" t="s">
        <v>94</v>
      </c>
      <c r="D58" s="12"/>
      <c r="E58" s="5"/>
      <c r="F58" s="12"/>
      <c r="G58" s="5"/>
      <c r="H58" s="12"/>
      <c r="I58" s="5"/>
      <c r="J58" s="12"/>
      <c r="K58" s="5"/>
      <c r="L58" s="12"/>
      <c r="M58" s="5"/>
      <c r="N58" s="173">
        <v>14770565.039999999</v>
      </c>
      <c r="O58" s="174">
        <v>5074</v>
      </c>
      <c r="P58" s="173">
        <v>713422.95</v>
      </c>
      <c r="Q58" s="174">
        <v>798</v>
      </c>
      <c r="R58" s="173">
        <v>672563.67</v>
      </c>
      <c r="S58" s="174">
        <v>902</v>
      </c>
      <c r="T58" s="173">
        <v>11513397.039999999</v>
      </c>
      <c r="U58" s="98">
        <v>4976</v>
      </c>
      <c r="V58" s="174">
        <v>6225</v>
      </c>
      <c r="W58" s="173">
        <v>398386.96</v>
      </c>
      <c r="X58" s="174">
        <v>144</v>
      </c>
      <c r="Y58" s="173">
        <v>3475044.68</v>
      </c>
      <c r="Z58" s="174">
        <v>3538</v>
      </c>
      <c r="AA58" s="8">
        <v>9857417.7599999998</v>
      </c>
      <c r="AB58" s="6">
        <v>11473</v>
      </c>
      <c r="AC58" s="114"/>
      <c r="AD58" s="187"/>
      <c r="AE58" s="173">
        <v>33537.78</v>
      </c>
      <c r="AF58" s="174">
        <v>27</v>
      </c>
    </row>
    <row r="59" spans="1:32" s="93" customFormat="1" x14ac:dyDescent="0.25">
      <c r="A59" s="95">
        <v>62</v>
      </c>
      <c r="B59" s="176">
        <v>560075</v>
      </c>
      <c r="C59" s="96" t="s">
        <v>95</v>
      </c>
      <c r="D59" s="12"/>
      <c r="E59" s="5"/>
      <c r="F59" s="12"/>
      <c r="G59" s="5"/>
      <c r="H59" s="12"/>
      <c r="I59" s="5"/>
      <c r="J59" s="12"/>
      <c r="K59" s="5"/>
      <c r="L59" s="12"/>
      <c r="M59" s="5"/>
      <c r="N59" s="173">
        <v>26064665.59</v>
      </c>
      <c r="O59" s="174">
        <v>11192</v>
      </c>
      <c r="P59" s="173">
        <v>1324020.0900000001</v>
      </c>
      <c r="Q59" s="174">
        <v>1809</v>
      </c>
      <c r="R59" s="173">
        <v>381118.74</v>
      </c>
      <c r="S59" s="174">
        <v>579</v>
      </c>
      <c r="T59" s="173">
        <v>18402465.699999999</v>
      </c>
      <c r="U59" s="98">
        <v>7618</v>
      </c>
      <c r="V59" s="174">
        <v>10523</v>
      </c>
      <c r="W59" s="173">
        <v>612976.31000000006</v>
      </c>
      <c r="X59" s="174">
        <v>695</v>
      </c>
      <c r="Y59" s="173">
        <v>7066860.04</v>
      </c>
      <c r="Z59" s="174">
        <v>6021</v>
      </c>
      <c r="AA59" s="8">
        <v>16163099.16</v>
      </c>
      <c r="AB59" s="6">
        <v>20154</v>
      </c>
      <c r="AC59" s="114"/>
      <c r="AD59" s="187"/>
      <c r="AE59" s="173">
        <v>83223.38</v>
      </c>
      <c r="AF59" s="174">
        <v>67</v>
      </c>
    </row>
    <row r="60" spans="1:32" s="93" customFormat="1" x14ac:dyDescent="0.25">
      <c r="A60" s="95">
        <v>64</v>
      </c>
      <c r="B60" s="176">
        <v>560077</v>
      </c>
      <c r="C60" s="96" t="s">
        <v>96</v>
      </c>
      <c r="D60" s="12"/>
      <c r="E60" s="5"/>
      <c r="F60" s="12"/>
      <c r="G60" s="5"/>
      <c r="H60" s="12"/>
      <c r="I60" s="5"/>
      <c r="J60" s="12"/>
      <c r="K60" s="5"/>
      <c r="L60" s="12"/>
      <c r="M60" s="5"/>
      <c r="N60" s="173">
        <v>11402529.42</v>
      </c>
      <c r="O60" s="174">
        <v>4460</v>
      </c>
      <c r="P60" s="173">
        <v>339682.89</v>
      </c>
      <c r="Q60" s="174">
        <v>476</v>
      </c>
      <c r="R60" s="173">
        <v>346829.52</v>
      </c>
      <c r="S60" s="174">
        <v>695</v>
      </c>
      <c r="T60" s="173">
        <v>3753169.25</v>
      </c>
      <c r="U60" s="98">
        <v>1430</v>
      </c>
      <c r="V60" s="174">
        <v>2013</v>
      </c>
      <c r="W60" s="173">
        <v>364290.35</v>
      </c>
      <c r="X60" s="174">
        <v>284</v>
      </c>
      <c r="Y60" s="173">
        <v>2256551.35</v>
      </c>
      <c r="Z60" s="174">
        <v>2217</v>
      </c>
      <c r="AA60" s="8">
        <v>4695032.46</v>
      </c>
      <c r="AB60" s="6">
        <v>5434</v>
      </c>
      <c r="AC60" s="114"/>
      <c r="AD60" s="187"/>
      <c r="AE60" s="97"/>
      <c r="AF60" s="98"/>
    </row>
    <row r="61" spans="1:32" s="93" customFormat="1" ht="30" x14ac:dyDescent="0.25">
      <c r="A61" s="95">
        <v>65</v>
      </c>
      <c r="B61" s="176">
        <v>560271</v>
      </c>
      <c r="C61" s="96" t="s">
        <v>97</v>
      </c>
      <c r="D61" s="12"/>
      <c r="E61" s="5"/>
      <c r="F61" s="12"/>
      <c r="G61" s="5"/>
      <c r="H61" s="12"/>
      <c r="I61" s="5"/>
      <c r="J61" s="12"/>
      <c r="K61" s="5"/>
      <c r="L61" s="12"/>
      <c r="M61" s="5"/>
      <c r="N61" s="173">
        <v>45085208.920000002</v>
      </c>
      <c r="O61" s="174">
        <v>17920</v>
      </c>
      <c r="P61" s="173">
        <v>2972872.71</v>
      </c>
      <c r="Q61" s="174">
        <v>3825</v>
      </c>
      <c r="R61" s="173">
        <v>2128886.4500000002</v>
      </c>
      <c r="S61" s="174">
        <v>4791</v>
      </c>
      <c r="T61" s="173">
        <v>34674810.920000002</v>
      </c>
      <c r="U61" s="98">
        <v>15562</v>
      </c>
      <c r="V61" s="174">
        <v>17415</v>
      </c>
      <c r="W61" s="173">
        <v>1461250.3</v>
      </c>
      <c r="X61" s="174">
        <v>1132</v>
      </c>
      <c r="Y61" s="159">
        <v>9643217.8399999999</v>
      </c>
      <c r="Z61" s="183">
        <v>9389</v>
      </c>
      <c r="AA61" s="132">
        <v>25948369.879999999</v>
      </c>
      <c r="AB61" s="202">
        <v>32974</v>
      </c>
      <c r="AC61" s="114"/>
      <c r="AD61" s="187"/>
      <c r="AE61" s="97"/>
      <c r="AF61" s="98"/>
    </row>
    <row r="62" spans="1:32" s="93" customFormat="1" ht="30.75" customHeight="1" x14ac:dyDescent="0.25">
      <c r="A62" s="95">
        <v>66</v>
      </c>
      <c r="B62" s="176">
        <v>560272</v>
      </c>
      <c r="C62" s="96" t="s">
        <v>98</v>
      </c>
      <c r="D62" s="12"/>
      <c r="E62" s="5"/>
      <c r="F62" s="12"/>
      <c r="G62" s="5"/>
      <c r="H62" s="12"/>
      <c r="I62" s="5"/>
      <c r="J62" s="12"/>
      <c r="K62" s="5"/>
      <c r="L62" s="12"/>
      <c r="M62" s="5"/>
      <c r="N62" s="173">
        <v>32447438.510000002</v>
      </c>
      <c r="O62" s="174">
        <v>12978</v>
      </c>
      <c r="P62" s="173">
        <v>2740308.11</v>
      </c>
      <c r="Q62" s="174">
        <v>3552</v>
      </c>
      <c r="R62" s="173">
        <v>1215878.52</v>
      </c>
      <c r="S62" s="174">
        <v>2742</v>
      </c>
      <c r="T62" s="173">
        <v>28557016.440000001</v>
      </c>
      <c r="U62" s="98">
        <v>11981</v>
      </c>
      <c r="V62" s="174">
        <v>13857</v>
      </c>
      <c r="W62" s="173">
        <v>2571831.31</v>
      </c>
      <c r="X62" s="174">
        <v>2670</v>
      </c>
      <c r="Y62" s="159">
        <v>13351969.619999999</v>
      </c>
      <c r="Z62" s="183">
        <v>13581</v>
      </c>
      <c r="AA62" s="132">
        <v>21730007.98</v>
      </c>
      <c r="AB62" s="202">
        <v>28432</v>
      </c>
      <c r="AC62" s="114"/>
      <c r="AD62" s="187"/>
      <c r="AE62" s="173">
        <v>120070.58</v>
      </c>
      <c r="AF62" s="174">
        <v>95</v>
      </c>
    </row>
    <row r="63" spans="1:32" s="93" customFormat="1" x14ac:dyDescent="0.25">
      <c r="A63" s="95">
        <v>67</v>
      </c>
      <c r="B63" s="176">
        <v>560080</v>
      </c>
      <c r="C63" s="96" t="s">
        <v>99</v>
      </c>
      <c r="D63" s="12"/>
      <c r="E63" s="5"/>
      <c r="F63" s="12"/>
      <c r="G63" s="5"/>
      <c r="H63" s="12"/>
      <c r="I63" s="5"/>
      <c r="J63" s="12"/>
      <c r="K63" s="5"/>
      <c r="L63" s="12"/>
      <c r="M63" s="5"/>
      <c r="N63" s="173">
        <v>16192611.609999999</v>
      </c>
      <c r="O63" s="174">
        <v>6212</v>
      </c>
      <c r="P63" s="173">
        <v>1013451.28</v>
      </c>
      <c r="Q63" s="174">
        <v>1245</v>
      </c>
      <c r="R63" s="173">
        <v>1204009.68</v>
      </c>
      <c r="S63" s="174">
        <v>2732</v>
      </c>
      <c r="T63" s="173">
        <v>9637306.7899999991</v>
      </c>
      <c r="U63" s="98">
        <v>4347</v>
      </c>
      <c r="V63" s="174">
        <v>5460</v>
      </c>
      <c r="W63" s="173">
        <v>925977.1</v>
      </c>
      <c r="X63" s="174">
        <v>671</v>
      </c>
      <c r="Y63" s="173">
        <v>6448116.4000000004</v>
      </c>
      <c r="Z63" s="174">
        <v>6456</v>
      </c>
      <c r="AA63" s="132">
        <v>8722743.6999999993</v>
      </c>
      <c r="AB63" s="202">
        <v>11329</v>
      </c>
      <c r="AC63" s="114"/>
      <c r="AD63" s="187"/>
      <c r="AE63" s="97"/>
      <c r="AF63" s="98"/>
    </row>
    <row r="64" spans="1:32" s="93" customFormat="1" x14ac:dyDescent="0.25">
      <c r="A64" s="95">
        <v>68</v>
      </c>
      <c r="B64" s="176">
        <v>560081</v>
      </c>
      <c r="C64" s="96" t="s">
        <v>100</v>
      </c>
      <c r="D64" s="12"/>
      <c r="E64" s="5"/>
      <c r="F64" s="12"/>
      <c r="G64" s="5"/>
      <c r="H64" s="12"/>
      <c r="I64" s="5"/>
      <c r="J64" s="12"/>
      <c r="K64" s="5"/>
      <c r="L64" s="12"/>
      <c r="M64" s="5"/>
      <c r="N64" s="173">
        <v>12636851.48</v>
      </c>
      <c r="O64" s="174">
        <v>4254</v>
      </c>
      <c r="P64" s="173">
        <v>1001248.22</v>
      </c>
      <c r="Q64" s="174">
        <v>1172</v>
      </c>
      <c r="R64" s="173">
        <v>716079.45</v>
      </c>
      <c r="S64" s="174">
        <v>1252</v>
      </c>
      <c r="T64" s="173">
        <v>11620209.050000001</v>
      </c>
      <c r="U64" s="98">
        <v>5888</v>
      </c>
      <c r="V64" s="174">
        <v>6357</v>
      </c>
      <c r="W64" s="173">
        <v>818741.13</v>
      </c>
      <c r="X64" s="174">
        <v>788</v>
      </c>
      <c r="Y64" s="173">
        <v>3804007.14</v>
      </c>
      <c r="Z64" s="174">
        <v>3721</v>
      </c>
      <c r="AA64" s="132">
        <v>10088923.18</v>
      </c>
      <c r="AB64" s="202">
        <v>12252</v>
      </c>
      <c r="AC64" s="114"/>
      <c r="AD64" s="187"/>
      <c r="AE64" s="97"/>
      <c r="AF64" s="98"/>
    </row>
    <row r="65" spans="1:32" s="93" customFormat="1" x14ac:dyDescent="0.25">
      <c r="A65" s="95">
        <v>69</v>
      </c>
      <c r="B65" s="176">
        <v>560082</v>
      </c>
      <c r="C65" s="96" t="s">
        <v>101</v>
      </c>
      <c r="D65" s="12"/>
      <c r="E65" s="5"/>
      <c r="F65" s="12"/>
      <c r="G65" s="5"/>
      <c r="H65" s="12"/>
      <c r="I65" s="5"/>
      <c r="J65" s="12"/>
      <c r="K65" s="5"/>
      <c r="L65" s="12"/>
      <c r="M65" s="5"/>
      <c r="N65" s="173">
        <v>14049983.310000001</v>
      </c>
      <c r="O65" s="174">
        <v>4625</v>
      </c>
      <c r="P65" s="173">
        <v>630078.85</v>
      </c>
      <c r="Q65" s="174">
        <v>678</v>
      </c>
      <c r="R65" s="173">
        <v>806631.43</v>
      </c>
      <c r="S65" s="174">
        <v>1620</v>
      </c>
      <c r="T65" s="173">
        <v>6715720.7599999998</v>
      </c>
      <c r="U65" s="98">
        <v>2942</v>
      </c>
      <c r="V65" s="174">
        <v>3276</v>
      </c>
      <c r="W65" s="173">
        <v>683999.41</v>
      </c>
      <c r="X65" s="174">
        <v>604</v>
      </c>
      <c r="Y65" s="173">
        <v>3112506.56</v>
      </c>
      <c r="Z65" s="174">
        <v>3236</v>
      </c>
      <c r="AA65" s="132">
        <v>5367379.46</v>
      </c>
      <c r="AB65" s="202">
        <v>7425</v>
      </c>
      <c r="AC65" s="114"/>
      <c r="AD65" s="187"/>
      <c r="AE65" s="173">
        <v>2484.2800000000002</v>
      </c>
      <c r="AF65" s="174">
        <v>2</v>
      </c>
    </row>
    <row r="66" spans="1:32" s="93" customFormat="1" x14ac:dyDescent="0.25">
      <c r="A66" s="95">
        <v>70</v>
      </c>
      <c r="B66" s="176">
        <v>560083</v>
      </c>
      <c r="C66" s="96" t="s">
        <v>102</v>
      </c>
      <c r="D66" s="12"/>
      <c r="E66" s="5"/>
      <c r="F66" s="12"/>
      <c r="G66" s="5"/>
      <c r="H66" s="12"/>
      <c r="I66" s="5"/>
      <c r="J66" s="12"/>
      <c r="K66" s="5"/>
      <c r="L66" s="12"/>
      <c r="M66" s="5"/>
      <c r="N66" s="173">
        <v>12406617.99</v>
      </c>
      <c r="O66" s="174">
        <v>4512</v>
      </c>
      <c r="P66" s="173">
        <v>474165.03</v>
      </c>
      <c r="Q66" s="174">
        <v>507</v>
      </c>
      <c r="R66" s="173">
        <v>451011.9</v>
      </c>
      <c r="S66" s="174">
        <v>741</v>
      </c>
      <c r="T66" s="173">
        <v>6251377.0300000003</v>
      </c>
      <c r="U66" s="98">
        <v>2706</v>
      </c>
      <c r="V66" s="174">
        <v>3051</v>
      </c>
      <c r="W66" s="173">
        <v>606886.57999999996</v>
      </c>
      <c r="X66" s="174">
        <v>341</v>
      </c>
      <c r="Y66" s="173">
        <v>6513132.6100000003</v>
      </c>
      <c r="Z66" s="174">
        <v>6015</v>
      </c>
      <c r="AA66" s="8">
        <v>8057190.8799999999</v>
      </c>
      <c r="AB66" s="6">
        <v>8086</v>
      </c>
      <c r="AC66" s="114"/>
      <c r="AD66" s="187"/>
      <c r="AE66" s="173">
        <v>1242.1400000000001</v>
      </c>
      <c r="AF66" s="174">
        <v>1</v>
      </c>
    </row>
    <row r="67" spans="1:32" s="93" customFormat="1" x14ac:dyDescent="0.25">
      <c r="A67" s="95">
        <v>71</v>
      </c>
      <c r="B67" s="176">
        <v>560085</v>
      </c>
      <c r="C67" s="96" t="s">
        <v>54</v>
      </c>
      <c r="D67" s="12"/>
      <c r="E67" s="5"/>
      <c r="F67" s="12"/>
      <c r="G67" s="5"/>
      <c r="H67" s="12"/>
      <c r="I67" s="5"/>
      <c r="J67" s="12"/>
      <c r="K67" s="5"/>
      <c r="L67" s="12"/>
      <c r="M67" s="5"/>
      <c r="N67" s="173">
        <v>2317053.39</v>
      </c>
      <c r="O67" s="174">
        <v>1441</v>
      </c>
      <c r="P67" s="173">
        <v>2332905.86</v>
      </c>
      <c r="Q67" s="174">
        <v>3267</v>
      </c>
      <c r="R67" s="173">
        <v>246164.8</v>
      </c>
      <c r="S67" s="174">
        <v>560</v>
      </c>
      <c r="T67" s="173">
        <v>265422.14</v>
      </c>
      <c r="U67" s="98">
        <v>73</v>
      </c>
      <c r="V67" s="174">
        <v>89</v>
      </c>
      <c r="W67" s="173">
        <v>365922.39</v>
      </c>
      <c r="X67" s="174">
        <v>474</v>
      </c>
      <c r="Y67" s="173">
        <v>745397.08</v>
      </c>
      <c r="Z67" s="174">
        <v>866</v>
      </c>
      <c r="AA67" s="8">
        <v>2983227.32</v>
      </c>
      <c r="AB67" s="6">
        <v>2451</v>
      </c>
      <c r="AC67" s="114"/>
      <c r="AD67" s="187"/>
      <c r="AE67" s="97"/>
      <c r="AF67" s="98"/>
    </row>
    <row r="68" spans="1:32" s="93" customFormat="1" ht="30" customHeight="1" x14ac:dyDescent="0.25">
      <c r="A68" s="95">
        <v>72</v>
      </c>
      <c r="B68" s="176">
        <v>560086</v>
      </c>
      <c r="C68" s="96" t="s">
        <v>103</v>
      </c>
      <c r="D68" s="12"/>
      <c r="E68" s="5"/>
      <c r="F68" s="12"/>
      <c r="G68" s="5"/>
      <c r="H68" s="12"/>
      <c r="I68" s="5"/>
      <c r="J68" s="12"/>
      <c r="K68" s="5"/>
      <c r="L68" s="12"/>
      <c r="M68" s="5"/>
      <c r="N68" s="173">
        <v>10734109.859999999</v>
      </c>
      <c r="O68" s="174">
        <v>3876</v>
      </c>
      <c r="P68" s="173">
        <v>717084.9</v>
      </c>
      <c r="Q68" s="174">
        <v>919</v>
      </c>
      <c r="R68" s="173">
        <v>241330.8</v>
      </c>
      <c r="S68" s="174">
        <v>409</v>
      </c>
      <c r="T68" s="97"/>
      <c r="U68" s="98"/>
      <c r="V68" s="98"/>
      <c r="W68" s="173">
        <v>414420.75</v>
      </c>
      <c r="X68" s="174">
        <v>572</v>
      </c>
      <c r="Y68" s="173">
        <v>2691560.19</v>
      </c>
      <c r="Z68" s="174">
        <v>2943</v>
      </c>
      <c r="AA68" s="132">
        <v>3277427.8</v>
      </c>
      <c r="AB68" s="202">
        <v>3686</v>
      </c>
      <c r="AC68" s="114"/>
      <c r="AD68" s="187"/>
      <c r="AE68" s="97"/>
      <c r="AF68" s="98"/>
    </row>
    <row r="69" spans="1:32" s="93" customFormat="1" x14ac:dyDescent="0.25">
      <c r="A69" s="95">
        <v>73</v>
      </c>
      <c r="B69" s="176">
        <v>560087</v>
      </c>
      <c r="C69" s="96" t="s">
        <v>104</v>
      </c>
      <c r="D69" s="12"/>
      <c r="E69" s="5"/>
      <c r="F69" s="12"/>
      <c r="G69" s="5"/>
      <c r="H69" s="12"/>
      <c r="I69" s="5"/>
      <c r="J69" s="12"/>
      <c r="K69" s="5"/>
      <c r="L69" s="12"/>
      <c r="M69" s="5"/>
      <c r="N69" s="173">
        <v>17735548.489999998</v>
      </c>
      <c r="O69" s="174">
        <v>6419</v>
      </c>
      <c r="P69" s="173">
        <v>1135970.97</v>
      </c>
      <c r="Q69" s="174">
        <v>1204</v>
      </c>
      <c r="R69" s="173">
        <v>1443141.2</v>
      </c>
      <c r="S69" s="174">
        <v>3274</v>
      </c>
      <c r="T69" s="97"/>
      <c r="U69" s="98"/>
      <c r="V69" s="98"/>
      <c r="W69" s="173">
        <v>1363169.15</v>
      </c>
      <c r="X69" s="174">
        <v>1754</v>
      </c>
      <c r="Y69" s="173">
        <v>6414010.7400000002</v>
      </c>
      <c r="Z69" s="174">
        <v>6143</v>
      </c>
      <c r="AA69" s="8">
        <v>8785067.5999999996</v>
      </c>
      <c r="AB69" s="6">
        <v>11879</v>
      </c>
      <c r="AC69" s="114"/>
      <c r="AD69" s="187"/>
      <c r="AE69" s="97"/>
      <c r="AF69" s="98"/>
    </row>
    <row r="70" spans="1:32" s="93" customFormat="1" x14ac:dyDescent="0.25">
      <c r="A70" s="95">
        <v>74</v>
      </c>
      <c r="B70" s="176">
        <v>560088</v>
      </c>
      <c r="C70" s="96" t="s">
        <v>105</v>
      </c>
      <c r="D70" s="12"/>
      <c r="E70" s="5"/>
      <c r="F70" s="12"/>
      <c r="G70" s="5"/>
      <c r="H70" s="12"/>
      <c r="I70" s="5"/>
      <c r="J70" s="12"/>
      <c r="K70" s="5"/>
      <c r="L70" s="12"/>
      <c r="M70" s="5"/>
      <c r="N70" s="173">
        <v>5320620.1399999997</v>
      </c>
      <c r="O70" s="174">
        <v>1955</v>
      </c>
      <c r="P70" s="173">
        <v>1033450.17</v>
      </c>
      <c r="Q70" s="174">
        <v>1131</v>
      </c>
      <c r="R70" s="173">
        <v>276056.26</v>
      </c>
      <c r="S70" s="174">
        <v>626</v>
      </c>
      <c r="T70" s="97"/>
      <c r="U70" s="98"/>
      <c r="V70" s="98"/>
      <c r="W70" s="173">
        <v>380971.01</v>
      </c>
      <c r="X70" s="174">
        <v>419</v>
      </c>
      <c r="Y70" s="173">
        <v>1731507.97</v>
      </c>
      <c r="Z70" s="174">
        <v>1820</v>
      </c>
      <c r="AA70" s="8">
        <v>3493920.96</v>
      </c>
      <c r="AB70" s="6">
        <v>3566</v>
      </c>
      <c r="AC70" s="114"/>
      <c r="AD70" s="187"/>
      <c r="AE70" s="97"/>
      <c r="AF70" s="98"/>
    </row>
    <row r="71" spans="1:32" x14ac:dyDescent="0.25">
      <c r="A71" s="95">
        <v>75</v>
      </c>
      <c r="B71" s="176">
        <v>560089</v>
      </c>
      <c r="C71" s="96" t="s">
        <v>106</v>
      </c>
      <c r="D71" s="12"/>
      <c r="E71" s="5"/>
      <c r="F71" s="12"/>
      <c r="G71" s="5"/>
      <c r="H71" s="12"/>
      <c r="I71" s="5"/>
      <c r="J71" s="12"/>
      <c r="K71" s="5"/>
      <c r="L71" s="12"/>
      <c r="M71" s="5"/>
      <c r="N71" s="173">
        <v>2056896.99</v>
      </c>
      <c r="O71" s="174">
        <v>737</v>
      </c>
      <c r="P71" s="173">
        <v>36198.629999999997</v>
      </c>
      <c r="Q71" s="174">
        <v>37</v>
      </c>
      <c r="R71" s="173">
        <v>14066.63</v>
      </c>
      <c r="S71" s="174">
        <v>25</v>
      </c>
      <c r="T71" s="97"/>
      <c r="U71" s="98"/>
      <c r="V71" s="98"/>
      <c r="W71" s="173">
        <v>132123.24</v>
      </c>
      <c r="X71" s="174">
        <v>133</v>
      </c>
      <c r="Y71" s="173">
        <v>1720163.67</v>
      </c>
      <c r="Z71" s="174">
        <v>1670</v>
      </c>
      <c r="AA71" s="132">
        <v>1351464.62</v>
      </c>
      <c r="AB71" s="202">
        <v>1720</v>
      </c>
      <c r="AC71" s="114"/>
      <c r="AD71" s="187"/>
      <c r="AE71" s="97"/>
      <c r="AF71" s="103"/>
    </row>
    <row r="72" spans="1:32" x14ac:dyDescent="0.25">
      <c r="A72" s="95">
        <v>77</v>
      </c>
      <c r="B72" s="176">
        <v>560098</v>
      </c>
      <c r="C72" s="96" t="s">
        <v>107</v>
      </c>
      <c r="D72" s="12"/>
      <c r="E72" s="5"/>
      <c r="F72" s="12"/>
      <c r="G72" s="5"/>
      <c r="H72" s="12"/>
      <c r="I72" s="5"/>
      <c r="J72" s="12"/>
      <c r="K72" s="5"/>
      <c r="L72" s="12"/>
      <c r="M72" s="5"/>
      <c r="N72" s="173">
        <v>2153843.54</v>
      </c>
      <c r="O72" s="174">
        <v>878</v>
      </c>
      <c r="P72" s="173">
        <v>94504.38</v>
      </c>
      <c r="Q72" s="174">
        <v>153</v>
      </c>
      <c r="R72" s="173">
        <v>43518.46</v>
      </c>
      <c r="S72" s="174">
        <v>95</v>
      </c>
      <c r="T72" s="97"/>
      <c r="U72" s="98"/>
      <c r="V72" s="98"/>
      <c r="W72" s="173">
        <v>0</v>
      </c>
      <c r="X72" s="174">
        <v>0</v>
      </c>
      <c r="Y72" s="173">
        <v>435446.57</v>
      </c>
      <c r="Z72" s="174">
        <v>432</v>
      </c>
      <c r="AA72" s="132">
        <v>1702</v>
      </c>
      <c r="AB72" s="202">
        <v>2</v>
      </c>
      <c r="AC72" s="114"/>
      <c r="AD72" s="187"/>
      <c r="AE72" s="97"/>
      <c r="AF72" s="103"/>
    </row>
    <row r="73" spans="1:32" ht="30" x14ac:dyDescent="0.25">
      <c r="A73" s="95">
        <v>78</v>
      </c>
      <c r="B73" s="176">
        <v>560099</v>
      </c>
      <c r="C73" s="96" t="s">
        <v>108</v>
      </c>
      <c r="D73" s="12"/>
      <c r="E73" s="5"/>
      <c r="F73" s="12"/>
      <c r="G73" s="5"/>
      <c r="H73" s="12"/>
      <c r="I73" s="5"/>
      <c r="J73" s="12"/>
      <c r="K73" s="5"/>
      <c r="L73" s="12"/>
      <c r="M73" s="5"/>
      <c r="N73" s="173"/>
      <c r="O73" s="174"/>
      <c r="P73" s="173">
        <v>0</v>
      </c>
      <c r="Q73" s="174">
        <v>0</v>
      </c>
      <c r="R73" s="173">
        <v>0</v>
      </c>
      <c r="S73" s="174">
        <v>0</v>
      </c>
      <c r="T73" s="97"/>
      <c r="U73" s="98"/>
      <c r="V73" s="98"/>
      <c r="W73" s="173">
        <v>0</v>
      </c>
      <c r="X73" s="174">
        <v>0</v>
      </c>
      <c r="Y73" s="173">
        <v>47414.2</v>
      </c>
      <c r="Z73" s="174">
        <v>30</v>
      </c>
      <c r="AA73" s="132">
        <v>8510</v>
      </c>
      <c r="AB73" s="202">
        <v>10</v>
      </c>
      <c r="AC73" s="114"/>
      <c r="AD73" s="187"/>
      <c r="AE73" s="97"/>
      <c r="AF73" s="103"/>
    </row>
    <row r="74" spans="1:32" x14ac:dyDescent="0.25">
      <c r="A74" s="95"/>
      <c r="B74" s="176" t="s">
        <v>146</v>
      </c>
      <c r="C74" s="96" t="s">
        <v>147</v>
      </c>
      <c r="D74" s="12"/>
      <c r="E74" s="5"/>
      <c r="F74" s="12"/>
      <c r="G74" s="5"/>
      <c r="H74" s="12"/>
      <c r="I74" s="5"/>
      <c r="J74" s="12"/>
      <c r="K74" s="5"/>
      <c r="L74" s="12"/>
      <c r="M74" s="5"/>
      <c r="N74" s="97"/>
      <c r="O74" s="98"/>
      <c r="P74" s="97"/>
      <c r="Q74" s="98"/>
      <c r="R74" s="97"/>
      <c r="S74" s="98"/>
      <c r="T74" s="97"/>
      <c r="U74" s="98"/>
      <c r="V74" s="98"/>
      <c r="W74" s="99"/>
      <c r="X74" s="100"/>
      <c r="Y74" s="97"/>
      <c r="Z74" s="98"/>
      <c r="AA74" s="8"/>
      <c r="AB74" s="6"/>
      <c r="AC74" s="114"/>
      <c r="AD74" s="187"/>
      <c r="AE74" s="97"/>
      <c r="AF74" s="103"/>
    </row>
    <row r="75" spans="1:32" x14ac:dyDescent="0.25">
      <c r="A75" s="95"/>
      <c r="B75" s="176" t="s">
        <v>148</v>
      </c>
      <c r="C75" s="96" t="s">
        <v>149</v>
      </c>
      <c r="D75" s="12"/>
      <c r="E75" s="5"/>
      <c r="F75" s="12"/>
      <c r="G75" s="5"/>
      <c r="H75" s="12"/>
      <c r="I75" s="5"/>
      <c r="J75" s="12"/>
      <c r="K75" s="5"/>
      <c r="L75" s="12"/>
      <c r="M75" s="5"/>
      <c r="N75" s="97"/>
      <c r="O75" s="98"/>
      <c r="P75" s="97"/>
      <c r="Q75" s="98"/>
      <c r="R75" s="97"/>
      <c r="S75" s="98"/>
      <c r="T75" s="97"/>
      <c r="U75" s="98"/>
      <c r="V75" s="98"/>
      <c r="W75" s="99"/>
      <c r="X75" s="100"/>
      <c r="Y75" s="97"/>
      <c r="Z75" s="98"/>
      <c r="AA75" s="8"/>
      <c r="AB75" s="6"/>
      <c r="AC75" s="114"/>
      <c r="AD75" s="187"/>
      <c r="AE75" s="97"/>
      <c r="AF75" s="103"/>
    </row>
    <row r="76" spans="1:32" ht="30" x14ac:dyDescent="0.25">
      <c r="A76" s="95"/>
      <c r="B76" s="176" t="s">
        <v>150</v>
      </c>
      <c r="C76" s="96" t="s">
        <v>151</v>
      </c>
      <c r="D76" s="12"/>
      <c r="E76" s="5"/>
      <c r="F76" s="12"/>
      <c r="G76" s="5"/>
      <c r="H76" s="12"/>
      <c r="I76" s="5"/>
      <c r="J76" s="12"/>
      <c r="K76" s="5"/>
      <c r="L76" s="131">
        <v>105273505.58</v>
      </c>
      <c r="M76" s="195">
        <v>815</v>
      </c>
      <c r="N76" s="97"/>
      <c r="O76" s="98"/>
      <c r="P76" s="97"/>
      <c r="Q76" s="98"/>
      <c r="R76" s="97"/>
      <c r="S76" s="98"/>
      <c r="T76" s="97"/>
      <c r="U76" s="98"/>
      <c r="V76" s="98"/>
      <c r="W76" s="99"/>
      <c r="X76" s="100"/>
      <c r="Y76" s="97"/>
      <c r="Z76" s="98"/>
      <c r="AA76" s="8"/>
      <c r="AB76" s="6"/>
      <c r="AC76" s="114"/>
      <c r="AD76" s="187"/>
      <c r="AE76" s="97"/>
      <c r="AF76" s="103"/>
    </row>
    <row r="77" spans="1:32" ht="30" x14ac:dyDescent="0.25">
      <c r="A77" s="95"/>
      <c r="B77" s="176" t="s">
        <v>152</v>
      </c>
      <c r="C77" s="96" t="s">
        <v>153</v>
      </c>
      <c r="D77" s="12"/>
      <c r="E77" s="5"/>
      <c r="F77" s="12"/>
      <c r="G77" s="5"/>
      <c r="H77" s="12"/>
      <c r="I77" s="5"/>
      <c r="J77" s="12"/>
      <c r="K77" s="5"/>
      <c r="L77" s="131">
        <v>349204103.41000003</v>
      </c>
      <c r="M77" s="195">
        <v>4249</v>
      </c>
      <c r="N77" s="97"/>
      <c r="O77" s="98"/>
      <c r="P77" s="97"/>
      <c r="Q77" s="98"/>
      <c r="R77" s="97"/>
      <c r="S77" s="98"/>
      <c r="T77" s="97"/>
      <c r="U77" s="98"/>
      <c r="V77" s="98"/>
      <c r="W77" s="99"/>
      <c r="X77" s="100"/>
      <c r="Y77" s="97"/>
      <c r="Z77" s="98"/>
      <c r="AA77" s="8"/>
      <c r="AB77" s="6"/>
      <c r="AC77" s="114"/>
      <c r="AD77" s="187"/>
      <c r="AE77" s="97"/>
      <c r="AF77" s="103"/>
    </row>
    <row r="78" spans="1:32" ht="30" x14ac:dyDescent="0.25">
      <c r="A78" s="101"/>
      <c r="B78" s="179">
        <v>560101</v>
      </c>
      <c r="C78" s="96" t="s">
        <v>110</v>
      </c>
      <c r="D78" s="12"/>
      <c r="E78" s="5"/>
      <c r="F78" s="12"/>
      <c r="G78" s="5"/>
      <c r="H78" s="12"/>
      <c r="I78" s="5"/>
      <c r="J78" s="12"/>
      <c r="K78" s="5"/>
      <c r="L78" s="12"/>
      <c r="M78" s="5"/>
      <c r="N78" s="173">
        <v>1069090.27</v>
      </c>
      <c r="O78" s="174">
        <v>260</v>
      </c>
      <c r="P78" s="173">
        <v>46830.239999999998</v>
      </c>
      <c r="Q78" s="174">
        <v>9</v>
      </c>
      <c r="R78" s="173">
        <v>116929.13</v>
      </c>
      <c r="S78" s="174">
        <v>176</v>
      </c>
      <c r="T78" s="97"/>
      <c r="U78" s="98"/>
      <c r="V78" s="98"/>
      <c r="W78" s="173">
        <v>83693.289999999994</v>
      </c>
      <c r="X78" s="174">
        <v>9</v>
      </c>
      <c r="Y78" s="159">
        <v>123275.27</v>
      </c>
      <c r="Z78" s="183">
        <v>115</v>
      </c>
      <c r="AA78" s="132">
        <v>482138.32</v>
      </c>
      <c r="AB78" s="202">
        <v>251</v>
      </c>
      <c r="AC78" s="114"/>
      <c r="AD78" s="187"/>
      <c r="AE78" s="97"/>
      <c r="AF78" s="103"/>
    </row>
    <row r="79" spans="1:32" x14ac:dyDescent="0.25">
      <c r="A79" s="95"/>
      <c r="B79" s="176" t="s">
        <v>154</v>
      </c>
      <c r="C79" s="96" t="s">
        <v>155</v>
      </c>
      <c r="D79" s="12"/>
      <c r="E79" s="5"/>
      <c r="F79" s="12"/>
      <c r="G79" s="5"/>
      <c r="H79" s="12"/>
      <c r="I79" s="5"/>
      <c r="J79" s="12"/>
      <c r="K79" s="5"/>
      <c r="L79" s="12"/>
      <c r="M79" s="5"/>
      <c r="N79" s="97"/>
      <c r="O79" s="98"/>
      <c r="P79" s="97"/>
      <c r="Q79" s="98"/>
      <c r="R79" s="97"/>
      <c r="S79" s="98"/>
      <c r="T79" s="97"/>
      <c r="U79" s="98"/>
      <c r="V79" s="98"/>
      <c r="W79" s="99"/>
      <c r="X79" s="100"/>
      <c r="Y79" s="97"/>
      <c r="Z79" s="98"/>
      <c r="AA79" s="8"/>
      <c r="AB79" s="6"/>
      <c r="AC79" s="114"/>
      <c r="AD79" s="187"/>
      <c r="AE79" s="97"/>
      <c r="AF79" s="103"/>
    </row>
    <row r="80" spans="1:32" x14ac:dyDescent="0.25">
      <c r="A80" s="95"/>
      <c r="B80" s="176" t="s">
        <v>156</v>
      </c>
      <c r="C80" s="96" t="s">
        <v>157</v>
      </c>
      <c r="D80" s="12"/>
      <c r="E80" s="5"/>
      <c r="F80" s="12"/>
      <c r="G80" s="5"/>
      <c r="H80" s="12"/>
      <c r="I80" s="5"/>
      <c r="J80" s="12"/>
      <c r="K80" s="5"/>
      <c r="L80" s="12"/>
      <c r="M80" s="5"/>
      <c r="N80" s="97"/>
      <c r="O80" s="98"/>
      <c r="P80" s="97"/>
      <c r="Q80" s="98"/>
      <c r="R80" s="97"/>
      <c r="S80" s="98"/>
      <c r="T80" s="97"/>
      <c r="U80" s="98"/>
      <c r="V80" s="98"/>
      <c r="W80" s="99"/>
      <c r="X80" s="100"/>
      <c r="Y80" s="97"/>
      <c r="Z80" s="98"/>
      <c r="AA80" s="8"/>
      <c r="AB80" s="6"/>
      <c r="AC80" s="114"/>
      <c r="AD80" s="187"/>
      <c r="AE80" s="97"/>
      <c r="AF80" s="103"/>
    </row>
    <row r="81" spans="1:32" x14ac:dyDescent="0.25">
      <c r="A81" s="95"/>
      <c r="B81" s="176" t="s">
        <v>158</v>
      </c>
      <c r="C81" s="96" t="s">
        <v>159</v>
      </c>
      <c r="D81" s="12"/>
      <c r="E81" s="5"/>
      <c r="F81" s="12"/>
      <c r="G81" s="5"/>
      <c r="H81" s="12"/>
      <c r="I81" s="5"/>
      <c r="J81" s="12"/>
      <c r="K81" s="5"/>
      <c r="L81" s="12"/>
      <c r="M81" s="5"/>
      <c r="N81" s="97"/>
      <c r="O81" s="98"/>
      <c r="P81" s="97"/>
      <c r="Q81" s="98"/>
      <c r="R81" s="97"/>
      <c r="S81" s="98"/>
      <c r="T81" s="97"/>
      <c r="U81" s="98"/>
      <c r="V81" s="98"/>
      <c r="W81" s="99"/>
      <c r="X81" s="100"/>
      <c r="Y81" s="97"/>
      <c r="Z81" s="98"/>
      <c r="AA81" s="8"/>
      <c r="AB81" s="6"/>
      <c r="AC81" s="114"/>
      <c r="AD81" s="187"/>
      <c r="AE81" s="97"/>
      <c r="AF81" s="103"/>
    </row>
    <row r="82" spans="1:32" x14ac:dyDescent="0.25">
      <c r="A82" s="95"/>
      <c r="B82" s="176" t="s">
        <v>160</v>
      </c>
      <c r="C82" s="96" t="s">
        <v>161</v>
      </c>
      <c r="D82" s="12"/>
      <c r="E82" s="5"/>
      <c r="F82" s="12"/>
      <c r="G82" s="5"/>
      <c r="H82" s="12"/>
      <c r="I82" s="5"/>
      <c r="J82" s="12"/>
      <c r="K82" s="5"/>
      <c r="L82" s="12"/>
      <c r="M82" s="5"/>
      <c r="N82" s="97"/>
      <c r="O82" s="98"/>
      <c r="P82" s="97"/>
      <c r="Q82" s="98"/>
      <c r="R82" s="97"/>
      <c r="S82" s="98"/>
      <c r="T82" s="97"/>
      <c r="U82" s="98"/>
      <c r="V82" s="98"/>
      <c r="W82" s="99"/>
      <c r="X82" s="100"/>
      <c r="Y82" s="97"/>
      <c r="Z82" s="98"/>
      <c r="AA82" s="8"/>
      <c r="AB82" s="6"/>
      <c r="AC82" s="114"/>
      <c r="AD82" s="187"/>
      <c r="AE82" s="97"/>
      <c r="AF82" s="103"/>
    </row>
    <row r="83" spans="1:32" x14ac:dyDescent="0.25">
      <c r="A83" s="95"/>
      <c r="B83" s="176" t="s">
        <v>162</v>
      </c>
      <c r="C83" s="96" t="s">
        <v>163</v>
      </c>
      <c r="D83" s="12"/>
      <c r="E83" s="5"/>
      <c r="F83" s="12"/>
      <c r="G83" s="5"/>
      <c r="H83" s="12"/>
      <c r="I83" s="5"/>
      <c r="J83" s="12"/>
      <c r="K83" s="5"/>
      <c r="L83" s="12"/>
      <c r="M83" s="5"/>
      <c r="N83" s="97"/>
      <c r="O83" s="98"/>
      <c r="P83" s="97"/>
      <c r="Q83" s="98"/>
      <c r="R83" s="97"/>
      <c r="S83" s="98"/>
      <c r="T83" s="97"/>
      <c r="U83" s="98"/>
      <c r="V83" s="98"/>
      <c r="W83" s="99"/>
      <c r="X83" s="100"/>
      <c r="Y83" s="97"/>
      <c r="Z83" s="98"/>
      <c r="AA83" s="8"/>
      <c r="AB83" s="6"/>
      <c r="AC83" s="114"/>
      <c r="AD83" s="187"/>
      <c r="AE83" s="97"/>
      <c r="AF83" s="103"/>
    </row>
    <row r="84" spans="1:32" x14ac:dyDescent="0.25">
      <c r="A84" s="95"/>
      <c r="B84" s="176" t="s">
        <v>164</v>
      </c>
      <c r="C84" s="96" t="s">
        <v>165</v>
      </c>
      <c r="D84" s="12"/>
      <c r="E84" s="5"/>
      <c r="F84" s="12"/>
      <c r="G84" s="5"/>
      <c r="H84" s="12"/>
      <c r="I84" s="5"/>
      <c r="J84" s="12"/>
      <c r="K84" s="5"/>
      <c r="L84" s="12"/>
      <c r="M84" s="5"/>
      <c r="N84" s="97"/>
      <c r="O84" s="98"/>
      <c r="P84" s="97"/>
      <c r="Q84" s="98"/>
      <c r="R84" s="97"/>
      <c r="S84" s="98"/>
      <c r="T84" s="97"/>
      <c r="U84" s="98"/>
      <c r="V84" s="98"/>
      <c r="W84" s="99"/>
      <c r="X84" s="100"/>
      <c r="Y84" s="159">
        <v>0</v>
      </c>
      <c r="Z84" s="183">
        <v>0</v>
      </c>
      <c r="AA84" s="8"/>
      <c r="AB84" s="6"/>
      <c r="AC84" s="114"/>
      <c r="AD84" s="187"/>
      <c r="AE84" s="97"/>
      <c r="AF84" s="103"/>
    </row>
    <row r="85" spans="1:32" ht="30" x14ac:dyDescent="0.25">
      <c r="A85" s="95"/>
      <c r="B85" s="176" t="s">
        <v>166</v>
      </c>
      <c r="C85" s="96" t="s">
        <v>167</v>
      </c>
      <c r="D85" s="12"/>
      <c r="E85" s="5"/>
      <c r="F85" s="12"/>
      <c r="G85" s="5"/>
      <c r="H85" s="12"/>
      <c r="I85" s="5"/>
      <c r="J85" s="12"/>
      <c r="K85" s="5"/>
      <c r="L85" s="12"/>
      <c r="M85" s="5"/>
      <c r="N85" s="97"/>
      <c r="O85" s="98"/>
      <c r="P85" s="97"/>
      <c r="Q85" s="98"/>
      <c r="R85" s="97"/>
      <c r="S85" s="98"/>
      <c r="T85" s="97"/>
      <c r="U85" s="98"/>
      <c r="V85" s="98"/>
      <c r="W85" s="99"/>
      <c r="X85" s="100"/>
      <c r="Y85" s="97"/>
      <c r="Z85" s="98"/>
      <c r="AA85" s="8"/>
      <c r="AB85" s="6"/>
      <c r="AC85" s="114"/>
      <c r="AD85" s="187"/>
      <c r="AE85" s="97"/>
      <c r="AF85" s="103"/>
    </row>
    <row r="86" spans="1:32" x14ac:dyDescent="0.25">
      <c r="A86" s="95"/>
      <c r="B86" s="176" t="s">
        <v>168</v>
      </c>
      <c r="C86" s="96" t="s">
        <v>169</v>
      </c>
      <c r="D86" s="12"/>
      <c r="E86" s="5"/>
      <c r="F86" s="12"/>
      <c r="G86" s="5"/>
      <c r="H86" s="12"/>
      <c r="I86" s="5"/>
      <c r="J86" s="12"/>
      <c r="K86" s="5"/>
      <c r="L86" s="12"/>
      <c r="M86" s="5"/>
      <c r="N86" s="97"/>
      <c r="O86" s="98"/>
      <c r="P86" s="97"/>
      <c r="Q86" s="98"/>
      <c r="R86" s="97"/>
      <c r="S86" s="98"/>
      <c r="T86" s="97"/>
      <c r="U86" s="98"/>
      <c r="V86" s="98"/>
      <c r="W86" s="99"/>
      <c r="X86" s="100"/>
      <c r="Y86" s="97"/>
      <c r="Z86" s="98"/>
      <c r="AA86" s="8"/>
      <c r="AB86" s="6"/>
      <c r="AC86" s="114"/>
      <c r="AD86" s="187"/>
      <c r="AE86" s="97"/>
      <c r="AF86" s="103"/>
    </row>
    <row r="87" spans="1:32" x14ac:dyDescent="0.25">
      <c r="A87" s="95"/>
      <c r="B87" s="176" t="s">
        <v>170</v>
      </c>
      <c r="C87" s="96" t="s">
        <v>171</v>
      </c>
      <c r="D87" s="12"/>
      <c r="E87" s="5"/>
      <c r="F87" s="12"/>
      <c r="G87" s="5"/>
      <c r="H87" s="12"/>
      <c r="I87" s="5"/>
      <c r="J87" s="12"/>
      <c r="K87" s="5"/>
      <c r="L87" s="12"/>
      <c r="M87" s="5"/>
      <c r="N87" s="97"/>
      <c r="O87" s="98"/>
      <c r="P87" s="97"/>
      <c r="Q87" s="98"/>
      <c r="R87" s="97"/>
      <c r="S87" s="98"/>
      <c r="T87" s="97"/>
      <c r="U87" s="98"/>
      <c r="V87" s="98"/>
      <c r="W87" s="99"/>
      <c r="X87" s="100"/>
      <c r="Y87" s="97"/>
      <c r="Z87" s="98"/>
      <c r="AA87" s="8"/>
      <c r="AB87" s="6"/>
      <c r="AC87" s="114"/>
      <c r="AD87" s="187"/>
      <c r="AE87" s="97"/>
      <c r="AF87" s="103"/>
    </row>
    <row r="88" spans="1:32" x14ac:dyDescent="0.25">
      <c r="A88" s="95"/>
      <c r="B88" s="176" t="s">
        <v>172</v>
      </c>
      <c r="C88" s="96" t="s">
        <v>173</v>
      </c>
      <c r="D88" s="12"/>
      <c r="E88" s="5"/>
      <c r="F88" s="12"/>
      <c r="G88" s="5"/>
      <c r="H88" s="12"/>
      <c r="I88" s="5"/>
      <c r="J88" s="12"/>
      <c r="K88" s="5"/>
      <c r="L88" s="12"/>
      <c r="M88" s="5"/>
      <c r="N88" s="97"/>
      <c r="O88" s="98"/>
      <c r="P88" s="97"/>
      <c r="Q88" s="98"/>
      <c r="R88" s="97"/>
      <c r="S88" s="98"/>
      <c r="T88" s="97"/>
      <c r="U88" s="98"/>
      <c r="V88" s="98"/>
      <c r="W88" s="99"/>
      <c r="X88" s="100"/>
      <c r="Y88" s="97"/>
      <c r="Z88" s="98"/>
      <c r="AA88" s="8"/>
      <c r="AB88" s="6"/>
      <c r="AC88" s="114"/>
      <c r="AD88" s="187"/>
      <c r="AE88" s="97"/>
      <c r="AF88" s="103"/>
    </row>
    <row r="89" spans="1:32" x14ac:dyDescent="0.25">
      <c r="A89" s="95"/>
      <c r="B89" s="176" t="s">
        <v>174</v>
      </c>
      <c r="C89" s="96" t="s">
        <v>175</v>
      </c>
      <c r="D89" s="12"/>
      <c r="E89" s="5"/>
      <c r="F89" s="12"/>
      <c r="G89" s="5"/>
      <c r="H89" s="12"/>
      <c r="I89" s="5"/>
      <c r="J89" s="12"/>
      <c r="K89" s="5"/>
      <c r="L89" s="12"/>
      <c r="M89" s="5"/>
      <c r="N89" s="97"/>
      <c r="O89" s="98"/>
      <c r="P89" s="97"/>
      <c r="Q89" s="98"/>
      <c r="R89" s="97"/>
      <c r="S89" s="98"/>
      <c r="T89" s="97"/>
      <c r="U89" s="98"/>
      <c r="V89" s="98"/>
      <c r="W89" s="99"/>
      <c r="X89" s="100"/>
      <c r="Y89" s="97"/>
      <c r="Z89" s="98"/>
      <c r="AA89" s="8"/>
      <c r="AB89" s="6"/>
      <c r="AC89" s="114"/>
      <c r="AD89" s="187"/>
      <c r="AE89" s="97"/>
      <c r="AF89" s="103"/>
    </row>
    <row r="90" spans="1:32" x14ac:dyDescent="0.25">
      <c r="A90" s="95"/>
      <c r="B90" s="176" t="s">
        <v>176</v>
      </c>
      <c r="C90" s="96" t="s">
        <v>177</v>
      </c>
      <c r="D90" s="12"/>
      <c r="E90" s="5"/>
      <c r="F90" s="12"/>
      <c r="G90" s="5"/>
      <c r="H90" s="12"/>
      <c r="I90" s="5"/>
      <c r="J90" s="12"/>
      <c r="K90" s="5"/>
      <c r="L90" s="12"/>
      <c r="M90" s="5"/>
      <c r="N90" s="97"/>
      <c r="O90" s="98"/>
      <c r="P90" s="97"/>
      <c r="Q90" s="98"/>
      <c r="R90" s="97"/>
      <c r="S90" s="98"/>
      <c r="T90" s="97"/>
      <c r="U90" s="98"/>
      <c r="V90" s="98"/>
      <c r="W90" s="99"/>
      <c r="X90" s="100"/>
      <c r="Y90" s="97"/>
      <c r="Z90" s="98"/>
      <c r="AA90" s="8"/>
      <c r="AB90" s="6"/>
      <c r="AC90" s="114"/>
      <c r="AD90" s="187"/>
      <c r="AE90" s="97"/>
      <c r="AF90" s="103"/>
    </row>
    <row r="91" spans="1:32" ht="30" x14ac:dyDescent="0.25">
      <c r="A91" s="95"/>
      <c r="B91" s="176" t="s">
        <v>178</v>
      </c>
      <c r="C91" s="96" t="s">
        <v>179</v>
      </c>
      <c r="D91" s="12"/>
      <c r="E91" s="5"/>
      <c r="F91" s="12"/>
      <c r="G91" s="5"/>
      <c r="H91" s="12"/>
      <c r="I91" s="5"/>
      <c r="J91" s="12"/>
      <c r="K91" s="5"/>
      <c r="L91" s="12"/>
      <c r="M91" s="5"/>
      <c r="N91" s="97"/>
      <c r="O91" s="98"/>
      <c r="P91" s="97"/>
      <c r="Q91" s="98"/>
      <c r="R91" s="97"/>
      <c r="S91" s="98"/>
      <c r="T91" s="97"/>
      <c r="U91" s="98"/>
      <c r="V91" s="98"/>
      <c r="W91" s="99"/>
      <c r="X91" s="100"/>
      <c r="Y91" s="97"/>
      <c r="Z91" s="98"/>
      <c r="AA91" s="8"/>
      <c r="AB91" s="6"/>
      <c r="AC91" s="114"/>
      <c r="AD91" s="187"/>
      <c r="AE91" s="97"/>
      <c r="AF91" s="103"/>
    </row>
    <row r="92" spans="1:32" x14ac:dyDescent="0.25">
      <c r="A92" s="95"/>
      <c r="B92" s="176" t="s">
        <v>180</v>
      </c>
      <c r="C92" s="96" t="s">
        <v>181</v>
      </c>
      <c r="D92" s="12"/>
      <c r="E92" s="5"/>
      <c r="F92" s="12"/>
      <c r="G92" s="5"/>
      <c r="H92" s="12"/>
      <c r="I92" s="5"/>
      <c r="J92" s="12"/>
      <c r="K92" s="5"/>
      <c r="L92" s="12"/>
      <c r="M92" s="5"/>
      <c r="N92" s="97"/>
      <c r="O92" s="98"/>
      <c r="P92" s="97"/>
      <c r="Q92" s="98"/>
      <c r="R92" s="97"/>
      <c r="S92" s="98"/>
      <c r="T92" s="97"/>
      <c r="U92" s="98"/>
      <c r="V92" s="98"/>
      <c r="W92" s="99"/>
      <c r="X92" s="100"/>
      <c r="Y92" s="97"/>
      <c r="Z92" s="98"/>
      <c r="AA92" s="8"/>
      <c r="AB92" s="6"/>
      <c r="AC92" s="114"/>
      <c r="AD92" s="187"/>
      <c r="AE92" s="97"/>
      <c r="AF92" s="103"/>
    </row>
    <row r="93" spans="1:32" x14ac:dyDescent="0.25">
      <c r="A93" s="95"/>
      <c r="B93" s="176" t="s">
        <v>182</v>
      </c>
      <c r="C93" s="96" t="s">
        <v>183</v>
      </c>
      <c r="D93" s="12"/>
      <c r="E93" s="5"/>
      <c r="F93" s="12"/>
      <c r="G93" s="5"/>
      <c r="H93" s="12"/>
      <c r="I93" s="5"/>
      <c r="J93" s="12"/>
      <c r="K93" s="5"/>
      <c r="L93" s="12"/>
      <c r="M93" s="5"/>
      <c r="N93" s="97"/>
      <c r="O93" s="98"/>
      <c r="P93" s="97"/>
      <c r="Q93" s="98"/>
      <c r="R93" s="97"/>
      <c r="S93" s="98"/>
      <c r="T93" s="97"/>
      <c r="U93" s="98"/>
      <c r="V93" s="98"/>
      <c r="W93" s="99"/>
      <c r="X93" s="100"/>
      <c r="Y93" s="97"/>
      <c r="Z93" s="98"/>
      <c r="AA93" s="8"/>
      <c r="AB93" s="6"/>
      <c r="AC93" s="114"/>
      <c r="AD93" s="187"/>
      <c r="AE93" s="97"/>
      <c r="AF93" s="103"/>
    </row>
    <row r="94" spans="1:32" x14ac:dyDescent="0.25">
      <c r="A94" s="95"/>
      <c r="B94" s="176" t="s">
        <v>184</v>
      </c>
      <c r="C94" s="96" t="s">
        <v>185</v>
      </c>
      <c r="D94" s="12"/>
      <c r="E94" s="5"/>
      <c r="F94" s="12"/>
      <c r="G94" s="5"/>
      <c r="H94" s="12"/>
      <c r="I94" s="5"/>
      <c r="J94" s="12"/>
      <c r="K94" s="5"/>
      <c r="L94" s="12"/>
      <c r="M94" s="5"/>
      <c r="N94" s="97"/>
      <c r="O94" s="98"/>
      <c r="P94" s="97"/>
      <c r="Q94" s="98"/>
      <c r="R94" s="97"/>
      <c r="S94" s="98"/>
      <c r="T94" s="97"/>
      <c r="U94" s="98"/>
      <c r="V94" s="98"/>
      <c r="W94" s="99"/>
      <c r="X94" s="100"/>
      <c r="Y94" s="97"/>
      <c r="Z94" s="98"/>
      <c r="AA94" s="8"/>
      <c r="AB94" s="6"/>
      <c r="AC94" s="114"/>
      <c r="AD94" s="187"/>
      <c r="AE94" s="97"/>
      <c r="AF94" s="103"/>
    </row>
    <row r="95" spans="1:32" ht="30" x14ac:dyDescent="0.25">
      <c r="A95" s="95"/>
      <c r="B95" s="176" t="s">
        <v>186</v>
      </c>
      <c r="C95" s="96" t="s">
        <v>187</v>
      </c>
      <c r="D95" s="12"/>
      <c r="E95" s="5"/>
      <c r="F95" s="12"/>
      <c r="G95" s="5"/>
      <c r="H95" s="12"/>
      <c r="I95" s="5"/>
      <c r="J95" s="12"/>
      <c r="K95" s="5"/>
      <c r="L95" s="12"/>
      <c r="M95" s="5"/>
      <c r="N95" s="97"/>
      <c r="O95" s="98"/>
      <c r="P95" s="97"/>
      <c r="Q95" s="98"/>
      <c r="R95" s="97"/>
      <c r="S95" s="98"/>
      <c r="T95" s="97"/>
      <c r="U95" s="98"/>
      <c r="V95" s="98"/>
      <c r="W95" s="99"/>
      <c r="X95" s="100"/>
      <c r="Y95" s="97"/>
      <c r="Z95" s="98"/>
      <c r="AA95" s="8"/>
      <c r="AB95" s="6"/>
      <c r="AC95" s="114"/>
      <c r="AD95" s="187"/>
      <c r="AE95" s="97"/>
      <c r="AF95" s="103"/>
    </row>
    <row r="96" spans="1:32" x14ac:dyDescent="0.25">
      <c r="A96" s="95"/>
      <c r="B96" s="176" t="s">
        <v>188</v>
      </c>
      <c r="C96" s="96" t="s">
        <v>189</v>
      </c>
      <c r="D96" s="12"/>
      <c r="E96" s="5"/>
      <c r="F96" s="12"/>
      <c r="G96" s="5"/>
      <c r="H96" s="12"/>
      <c r="I96" s="5"/>
      <c r="J96" s="12"/>
      <c r="K96" s="5"/>
      <c r="L96" s="12"/>
      <c r="M96" s="5"/>
      <c r="N96" s="97"/>
      <c r="O96" s="98"/>
      <c r="P96" s="97"/>
      <c r="Q96" s="98"/>
      <c r="R96" s="97"/>
      <c r="S96" s="98"/>
      <c r="T96" s="97"/>
      <c r="U96" s="98"/>
      <c r="V96" s="98"/>
      <c r="W96" s="99"/>
      <c r="X96" s="100"/>
      <c r="Y96" s="97"/>
      <c r="Z96" s="98"/>
      <c r="AA96" s="8"/>
      <c r="AB96" s="6"/>
      <c r="AC96" s="114"/>
      <c r="AD96" s="187"/>
      <c r="AE96" s="97"/>
      <c r="AF96" s="103"/>
    </row>
    <row r="97" spans="1:32" x14ac:dyDescent="0.25">
      <c r="A97" s="95"/>
      <c r="B97" s="176" t="s">
        <v>190</v>
      </c>
      <c r="C97" s="96" t="s">
        <v>191</v>
      </c>
      <c r="D97" s="12"/>
      <c r="E97" s="5"/>
      <c r="F97" s="12"/>
      <c r="G97" s="5"/>
      <c r="H97" s="12"/>
      <c r="I97" s="5"/>
      <c r="J97" s="12"/>
      <c r="K97" s="5"/>
      <c r="L97" s="12"/>
      <c r="M97" s="5"/>
      <c r="N97" s="97"/>
      <c r="O97" s="98"/>
      <c r="P97" s="97"/>
      <c r="Q97" s="98"/>
      <c r="R97" s="97"/>
      <c r="S97" s="98"/>
      <c r="T97" s="97"/>
      <c r="U97" s="98"/>
      <c r="V97" s="98"/>
      <c r="W97" s="99"/>
      <c r="X97" s="100"/>
      <c r="Y97" s="97"/>
      <c r="Z97" s="98"/>
      <c r="AA97" s="8"/>
      <c r="AB97" s="6"/>
      <c r="AC97" s="114"/>
      <c r="AD97" s="187"/>
      <c r="AE97" s="97"/>
      <c r="AF97" s="103"/>
    </row>
    <row r="98" spans="1:32" x14ac:dyDescent="0.25">
      <c r="A98" s="95"/>
      <c r="B98" s="176">
        <v>560152</v>
      </c>
      <c r="C98" s="96" t="s">
        <v>192</v>
      </c>
      <c r="D98" s="12"/>
      <c r="E98" s="5"/>
      <c r="F98" s="12"/>
      <c r="G98" s="5"/>
      <c r="H98" s="12"/>
      <c r="I98" s="5"/>
      <c r="J98" s="12"/>
      <c r="K98" s="5"/>
      <c r="L98" s="12"/>
      <c r="M98" s="5"/>
      <c r="N98" s="97"/>
      <c r="O98" s="98"/>
      <c r="P98" s="97"/>
      <c r="Q98" s="98"/>
      <c r="R98" s="97"/>
      <c r="S98" s="98"/>
      <c r="T98" s="97"/>
      <c r="U98" s="98"/>
      <c r="V98" s="98"/>
      <c r="W98" s="99"/>
      <c r="X98" s="100"/>
      <c r="Y98" s="97"/>
      <c r="Z98" s="98"/>
      <c r="AA98" s="8"/>
      <c r="AB98" s="6"/>
      <c r="AC98" s="114"/>
      <c r="AD98" s="187"/>
      <c r="AE98" s="97"/>
      <c r="AF98" s="103"/>
    </row>
    <row r="99" spans="1:32" x14ac:dyDescent="0.25">
      <c r="A99" s="95"/>
      <c r="B99" s="176" t="s">
        <v>193</v>
      </c>
      <c r="C99" s="96" t="s">
        <v>194</v>
      </c>
      <c r="D99" s="12"/>
      <c r="E99" s="5"/>
      <c r="F99" s="12"/>
      <c r="G99" s="5"/>
      <c r="H99" s="12"/>
      <c r="I99" s="5"/>
      <c r="J99" s="12"/>
      <c r="K99" s="5"/>
      <c r="L99" s="12"/>
      <c r="M99" s="5"/>
      <c r="N99" s="97"/>
      <c r="O99" s="98"/>
      <c r="P99" s="97"/>
      <c r="Q99" s="98"/>
      <c r="R99" s="97"/>
      <c r="S99" s="98"/>
      <c r="T99" s="97"/>
      <c r="U99" s="98"/>
      <c r="V99" s="98"/>
      <c r="W99" s="99"/>
      <c r="X99" s="100"/>
      <c r="Y99" s="97"/>
      <c r="Z99" s="98"/>
      <c r="AA99" s="8"/>
      <c r="AB99" s="6"/>
      <c r="AC99" s="114"/>
      <c r="AD99" s="187"/>
      <c r="AE99" s="97"/>
      <c r="AF99" s="103"/>
    </row>
    <row r="100" spans="1:32" x14ac:dyDescent="0.25">
      <c r="A100" s="95"/>
      <c r="B100" s="176" t="s">
        <v>195</v>
      </c>
      <c r="C100" s="96" t="s">
        <v>196</v>
      </c>
      <c r="D100" s="12"/>
      <c r="E100" s="5"/>
      <c r="F100" s="12"/>
      <c r="G100" s="5"/>
      <c r="H100" s="12"/>
      <c r="I100" s="5"/>
      <c r="J100" s="12"/>
      <c r="K100" s="5"/>
      <c r="L100" s="12"/>
      <c r="M100" s="5"/>
      <c r="N100" s="97"/>
      <c r="O100" s="98"/>
      <c r="P100" s="97"/>
      <c r="Q100" s="98"/>
      <c r="R100" s="97"/>
      <c r="S100" s="98"/>
      <c r="T100" s="97"/>
      <c r="U100" s="98"/>
      <c r="V100" s="98"/>
      <c r="W100" s="99"/>
      <c r="X100" s="100"/>
      <c r="Y100" s="97"/>
      <c r="Z100" s="98"/>
      <c r="AA100" s="8"/>
      <c r="AB100" s="6"/>
      <c r="AC100" s="114"/>
      <c r="AD100" s="187"/>
      <c r="AE100" s="97"/>
      <c r="AF100" s="103"/>
    </row>
    <row r="101" spans="1:32" x14ac:dyDescent="0.25">
      <c r="A101" s="95"/>
      <c r="B101" s="176" t="s">
        <v>197</v>
      </c>
      <c r="C101" s="96" t="s">
        <v>198</v>
      </c>
      <c r="D101" s="12"/>
      <c r="E101" s="5"/>
      <c r="F101" s="12"/>
      <c r="G101" s="5"/>
      <c r="H101" s="12"/>
      <c r="I101" s="5"/>
      <c r="J101" s="12"/>
      <c r="K101" s="5"/>
      <c r="L101" s="12"/>
      <c r="M101" s="5"/>
      <c r="N101" s="97"/>
      <c r="O101" s="98"/>
      <c r="P101" s="97"/>
      <c r="Q101" s="98"/>
      <c r="R101" s="97"/>
      <c r="S101" s="98"/>
      <c r="T101" s="97"/>
      <c r="U101" s="98"/>
      <c r="V101" s="98"/>
      <c r="W101" s="99"/>
      <c r="X101" s="100"/>
      <c r="Y101" s="97"/>
      <c r="Z101" s="98"/>
      <c r="AA101" s="8"/>
      <c r="AB101" s="6"/>
      <c r="AC101" s="114"/>
      <c r="AD101" s="187"/>
      <c r="AE101" s="97"/>
      <c r="AF101" s="103"/>
    </row>
    <row r="102" spans="1:32" x14ac:dyDescent="0.25">
      <c r="A102" s="95"/>
      <c r="B102" s="176" t="s">
        <v>199</v>
      </c>
      <c r="C102" s="96" t="s">
        <v>200</v>
      </c>
      <c r="D102" s="12"/>
      <c r="E102" s="5"/>
      <c r="F102" s="12"/>
      <c r="G102" s="5"/>
      <c r="H102" s="12"/>
      <c r="I102" s="5"/>
      <c r="J102" s="12"/>
      <c r="K102" s="5"/>
      <c r="L102" s="12"/>
      <c r="M102" s="5"/>
      <c r="N102" s="97"/>
      <c r="O102" s="98"/>
      <c r="P102" s="97"/>
      <c r="Q102" s="98"/>
      <c r="R102" s="97"/>
      <c r="S102" s="98"/>
      <c r="T102" s="97"/>
      <c r="U102" s="98"/>
      <c r="V102" s="98"/>
      <c r="W102" s="99"/>
      <c r="X102" s="100"/>
      <c r="Y102" s="97"/>
      <c r="Z102" s="98"/>
      <c r="AA102" s="8"/>
      <c r="AB102" s="6"/>
      <c r="AC102" s="114"/>
      <c r="AD102" s="187"/>
      <c r="AE102" s="97"/>
      <c r="AF102" s="103"/>
    </row>
    <row r="103" spans="1:32" x14ac:dyDescent="0.25">
      <c r="A103" s="95"/>
      <c r="B103" s="176" t="s">
        <v>201</v>
      </c>
      <c r="C103" s="96" t="s">
        <v>202</v>
      </c>
      <c r="D103" s="12"/>
      <c r="E103" s="5"/>
      <c r="F103" s="12"/>
      <c r="G103" s="5"/>
      <c r="H103" s="173">
        <v>65254905.509999998</v>
      </c>
      <c r="I103" s="174">
        <v>18246</v>
      </c>
      <c r="J103" s="12"/>
      <c r="K103" s="5"/>
      <c r="L103" s="12"/>
      <c r="M103" s="5"/>
      <c r="N103" s="97"/>
      <c r="O103" s="98"/>
      <c r="P103" s="97"/>
      <c r="Q103" s="98"/>
      <c r="R103" s="97"/>
      <c r="S103" s="98"/>
      <c r="T103" s="97"/>
      <c r="U103" s="98"/>
      <c r="V103" s="98"/>
      <c r="W103" s="99"/>
      <c r="X103" s="100"/>
      <c r="Y103" s="97"/>
      <c r="Z103" s="98"/>
      <c r="AA103" s="8"/>
      <c r="AB103" s="6"/>
      <c r="AC103" s="114"/>
      <c r="AD103" s="187"/>
      <c r="AE103" s="97"/>
      <c r="AF103" s="103"/>
    </row>
    <row r="104" spans="1:32" ht="30" x14ac:dyDescent="0.25">
      <c r="A104" s="95"/>
      <c r="B104" s="176">
        <v>560198</v>
      </c>
      <c r="C104" s="96" t="s">
        <v>248</v>
      </c>
      <c r="D104" s="12"/>
      <c r="E104" s="5"/>
      <c r="F104" s="12"/>
      <c r="G104" s="5"/>
      <c r="H104" s="12"/>
      <c r="I104" s="5"/>
      <c r="J104" s="12"/>
      <c r="K104" s="5"/>
      <c r="L104" s="12"/>
      <c r="M104" s="5"/>
      <c r="N104" s="97"/>
      <c r="O104" s="98"/>
      <c r="P104" s="97"/>
      <c r="Q104" s="98"/>
      <c r="R104" s="97"/>
      <c r="S104" s="98"/>
      <c r="T104" s="97"/>
      <c r="U104" s="98"/>
      <c r="V104" s="98"/>
      <c r="W104" s="99"/>
      <c r="X104" s="100"/>
      <c r="Y104" s="97"/>
      <c r="Z104" s="98"/>
      <c r="AA104" s="8"/>
      <c r="AB104" s="6"/>
      <c r="AC104" s="114"/>
      <c r="AD104" s="187"/>
      <c r="AE104" s="97"/>
      <c r="AF104" s="103"/>
    </row>
    <row r="105" spans="1:32" ht="30" x14ac:dyDescent="0.25">
      <c r="A105" s="95"/>
      <c r="B105" s="176">
        <v>560199</v>
      </c>
      <c r="C105" s="96" t="s">
        <v>203</v>
      </c>
      <c r="D105" s="12"/>
      <c r="E105" s="5"/>
      <c r="F105" s="12"/>
      <c r="G105" s="5"/>
      <c r="H105" s="12"/>
      <c r="I105" s="5"/>
      <c r="J105" s="12"/>
      <c r="K105" s="5"/>
      <c r="L105" s="12"/>
      <c r="M105" s="5"/>
      <c r="N105" s="97"/>
      <c r="O105" s="98"/>
      <c r="P105" s="97"/>
      <c r="Q105" s="98"/>
      <c r="R105" s="97"/>
      <c r="S105" s="98"/>
      <c r="T105" s="97"/>
      <c r="U105" s="98"/>
      <c r="V105" s="98"/>
      <c r="W105" s="99"/>
      <c r="X105" s="100"/>
      <c r="Y105" s="97"/>
      <c r="Z105" s="98"/>
      <c r="AA105" s="8"/>
      <c r="AB105" s="6"/>
      <c r="AC105" s="114"/>
      <c r="AD105" s="187"/>
      <c r="AE105" s="97"/>
      <c r="AF105" s="103"/>
    </row>
    <row r="106" spans="1:32" ht="30" x14ac:dyDescent="0.25">
      <c r="A106" s="95"/>
      <c r="B106" s="176">
        <v>560200</v>
      </c>
      <c r="C106" s="96" t="s">
        <v>204</v>
      </c>
      <c r="D106" s="12"/>
      <c r="E106" s="5"/>
      <c r="F106" s="12"/>
      <c r="G106" s="5"/>
      <c r="H106" s="12"/>
      <c r="I106" s="5"/>
      <c r="J106" s="12"/>
      <c r="K106" s="5"/>
      <c r="L106" s="12"/>
      <c r="M106" s="5"/>
      <c r="N106" s="97"/>
      <c r="O106" s="98"/>
      <c r="P106" s="97"/>
      <c r="Q106" s="98"/>
      <c r="R106" s="97"/>
      <c r="S106" s="98"/>
      <c r="T106" s="97"/>
      <c r="U106" s="98"/>
      <c r="V106" s="98"/>
      <c r="W106" s="99"/>
      <c r="X106" s="100"/>
      <c r="Y106" s="97"/>
      <c r="Z106" s="98"/>
      <c r="AA106" s="8"/>
      <c r="AB106" s="6"/>
      <c r="AC106" s="114"/>
      <c r="AD106" s="187"/>
      <c r="AE106" s="97"/>
      <c r="AF106" s="103"/>
    </row>
    <row r="107" spans="1:32" x14ac:dyDescent="0.25">
      <c r="A107" s="95"/>
      <c r="B107" s="176">
        <v>560203</v>
      </c>
      <c r="C107" s="96" t="s">
        <v>205</v>
      </c>
      <c r="D107" s="12"/>
      <c r="E107" s="5"/>
      <c r="F107" s="12"/>
      <c r="G107" s="5"/>
      <c r="H107" s="12"/>
      <c r="I107" s="5"/>
      <c r="J107" s="12"/>
      <c r="K107" s="5"/>
      <c r="L107" s="12"/>
      <c r="M107" s="5"/>
      <c r="N107" s="97"/>
      <c r="O107" s="98"/>
      <c r="P107" s="97"/>
      <c r="Q107" s="98"/>
      <c r="R107" s="97"/>
      <c r="S107" s="98"/>
      <c r="T107" s="97"/>
      <c r="U107" s="98"/>
      <c r="V107" s="98"/>
      <c r="W107" s="99"/>
      <c r="X107" s="100"/>
      <c r="Y107" s="97"/>
      <c r="Z107" s="98"/>
      <c r="AA107" s="8"/>
      <c r="AB107" s="6"/>
      <c r="AC107" s="114"/>
      <c r="AD107" s="187"/>
      <c r="AE107" s="97"/>
      <c r="AF107" s="103"/>
    </row>
    <row r="108" spans="1:32" x14ac:dyDescent="0.25">
      <c r="A108" s="95"/>
      <c r="B108" s="176" t="s">
        <v>206</v>
      </c>
      <c r="C108" s="96" t="s">
        <v>207</v>
      </c>
      <c r="D108" s="12"/>
      <c r="E108" s="5"/>
      <c r="F108" s="12"/>
      <c r="G108" s="5"/>
      <c r="H108" s="12"/>
      <c r="I108" s="5"/>
      <c r="J108" s="12"/>
      <c r="K108" s="5"/>
      <c r="L108" s="12"/>
      <c r="M108" s="5"/>
      <c r="N108" s="97"/>
      <c r="O108" s="98"/>
      <c r="P108" s="97"/>
      <c r="Q108" s="98"/>
      <c r="R108" s="97"/>
      <c r="S108" s="98"/>
      <c r="T108" s="97"/>
      <c r="U108" s="98"/>
      <c r="V108" s="98"/>
      <c r="W108" s="99"/>
      <c r="X108" s="100"/>
      <c r="Y108" s="97"/>
      <c r="Z108" s="98"/>
      <c r="AA108" s="8"/>
      <c r="AB108" s="6"/>
      <c r="AC108" s="114"/>
      <c r="AD108" s="187"/>
      <c r="AE108" s="97"/>
      <c r="AF108" s="103"/>
    </row>
    <row r="109" spans="1:32" x14ac:dyDescent="0.25">
      <c r="A109" s="95"/>
      <c r="B109" s="176">
        <v>560228</v>
      </c>
      <c r="C109" s="96" t="s">
        <v>208</v>
      </c>
      <c r="D109" s="12"/>
      <c r="E109" s="5"/>
      <c r="F109" s="12"/>
      <c r="G109" s="5"/>
      <c r="H109" s="12"/>
      <c r="I109" s="5"/>
      <c r="J109" s="12"/>
      <c r="K109" s="5"/>
      <c r="L109" s="12"/>
      <c r="M109" s="5"/>
      <c r="N109" s="97"/>
      <c r="O109" s="98"/>
      <c r="P109" s="97"/>
      <c r="Q109" s="98"/>
      <c r="R109" s="97"/>
      <c r="S109" s="98"/>
      <c r="T109" s="97"/>
      <c r="U109" s="98"/>
      <c r="V109" s="98"/>
      <c r="W109" s="99"/>
      <c r="X109" s="100"/>
      <c r="Y109" s="97"/>
      <c r="Z109" s="98"/>
      <c r="AA109" s="8"/>
      <c r="AB109" s="6"/>
      <c r="AC109" s="114"/>
      <c r="AD109" s="187"/>
      <c r="AE109" s="97"/>
      <c r="AF109" s="103"/>
    </row>
    <row r="110" spans="1:32" x14ac:dyDescent="0.25">
      <c r="A110" s="95"/>
      <c r="B110" s="176">
        <v>560229</v>
      </c>
      <c r="C110" s="96" t="s">
        <v>209</v>
      </c>
      <c r="D110" s="12"/>
      <c r="E110" s="5"/>
      <c r="F110" s="12"/>
      <c r="G110" s="5"/>
      <c r="H110" s="12"/>
      <c r="I110" s="5"/>
      <c r="J110" s="12"/>
      <c r="K110" s="5"/>
      <c r="L110" s="12"/>
      <c r="M110" s="5"/>
      <c r="N110" s="97"/>
      <c r="O110" s="98"/>
      <c r="P110" s="97"/>
      <c r="Q110" s="98"/>
      <c r="R110" s="97"/>
      <c r="S110" s="98"/>
      <c r="T110" s="97"/>
      <c r="U110" s="98"/>
      <c r="V110" s="98"/>
      <c r="W110" s="99"/>
      <c r="X110" s="100"/>
      <c r="Y110" s="97"/>
      <c r="Z110" s="98"/>
      <c r="AA110" s="8"/>
      <c r="AB110" s="6"/>
      <c r="AC110" s="114"/>
      <c r="AD110" s="187"/>
      <c r="AE110" s="97"/>
      <c r="AF110" s="103"/>
    </row>
    <row r="111" spans="1:32" x14ac:dyDescent="0.25">
      <c r="A111" s="95"/>
      <c r="B111" s="176" t="s">
        <v>249</v>
      </c>
      <c r="C111" s="96" t="s">
        <v>250</v>
      </c>
      <c r="D111" s="12"/>
      <c r="E111" s="5"/>
      <c r="F111" s="12"/>
      <c r="G111" s="5"/>
      <c r="H111" s="12"/>
      <c r="I111" s="5"/>
      <c r="J111" s="12"/>
      <c r="K111" s="5"/>
      <c r="L111" s="12"/>
      <c r="M111" s="5"/>
      <c r="N111" s="97"/>
      <c r="O111" s="98"/>
      <c r="P111" s="97"/>
      <c r="Q111" s="98"/>
      <c r="R111" s="97"/>
      <c r="S111" s="98"/>
      <c r="T111" s="97"/>
      <c r="U111" s="98"/>
      <c r="V111" s="98"/>
      <c r="W111" s="99"/>
      <c r="X111" s="100"/>
      <c r="Y111" s="97"/>
      <c r="Z111" s="98"/>
      <c r="AA111" s="8"/>
      <c r="AB111" s="6"/>
      <c r="AC111" s="114"/>
      <c r="AD111" s="187"/>
      <c r="AE111" s="97"/>
      <c r="AF111" s="103"/>
    </row>
    <row r="112" spans="1:32" x14ac:dyDescent="0.25">
      <c r="A112" s="95"/>
      <c r="B112" s="176" t="s">
        <v>251</v>
      </c>
      <c r="C112" s="96" t="s">
        <v>252</v>
      </c>
      <c r="D112" s="12"/>
      <c r="E112" s="5"/>
      <c r="F112" s="12"/>
      <c r="G112" s="5"/>
      <c r="H112" s="12"/>
      <c r="I112" s="5"/>
      <c r="J112" s="12"/>
      <c r="K112" s="5"/>
      <c r="L112" s="12"/>
      <c r="M112" s="5"/>
      <c r="N112" s="97"/>
      <c r="O112" s="98"/>
      <c r="P112" s="97"/>
      <c r="Q112" s="98"/>
      <c r="R112" s="97"/>
      <c r="S112" s="98"/>
      <c r="T112" s="97"/>
      <c r="U112" s="98"/>
      <c r="V112" s="98"/>
      <c r="W112" s="99"/>
      <c r="X112" s="100"/>
      <c r="Y112" s="97"/>
      <c r="Z112" s="98"/>
      <c r="AA112" s="8"/>
      <c r="AB112" s="6"/>
      <c r="AC112" s="114"/>
      <c r="AD112" s="187"/>
      <c r="AE112" s="97"/>
      <c r="AF112" s="103"/>
    </row>
    <row r="113" spans="1:32" x14ac:dyDescent="0.25">
      <c r="A113" s="95"/>
      <c r="B113" s="176" t="s">
        <v>210</v>
      </c>
      <c r="C113" s="96" t="s">
        <v>211</v>
      </c>
      <c r="D113" s="12"/>
      <c r="E113" s="5"/>
      <c r="F113" s="12"/>
      <c r="G113" s="5"/>
      <c r="H113" s="12"/>
      <c r="I113" s="5"/>
      <c r="J113" s="12"/>
      <c r="K113" s="5"/>
      <c r="L113" s="12"/>
      <c r="M113" s="5"/>
      <c r="N113" s="97"/>
      <c r="O113" s="98"/>
      <c r="P113" s="97"/>
      <c r="Q113" s="98"/>
      <c r="R113" s="97"/>
      <c r="S113" s="98"/>
      <c r="T113" s="97"/>
      <c r="U113" s="98"/>
      <c r="V113" s="98"/>
      <c r="W113" s="99"/>
      <c r="X113" s="100"/>
      <c r="Y113" s="97"/>
      <c r="Z113" s="98"/>
      <c r="AA113" s="8"/>
      <c r="AB113" s="6"/>
      <c r="AC113" s="114"/>
      <c r="AD113" s="187"/>
      <c r="AE113" s="97"/>
      <c r="AF113" s="103"/>
    </row>
    <row r="114" spans="1:32" x14ac:dyDescent="0.25">
      <c r="A114" s="95"/>
      <c r="B114" s="176" t="s">
        <v>212</v>
      </c>
      <c r="C114" s="96" t="s">
        <v>213</v>
      </c>
      <c r="D114" s="12"/>
      <c r="E114" s="5"/>
      <c r="F114" s="12"/>
      <c r="G114" s="5"/>
      <c r="H114" s="12"/>
      <c r="I114" s="5"/>
      <c r="J114" s="12"/>
      <c r="K114" s="5"/>
      <c r="L114" s="12"/>
      <c r="M114" s="5"/>
      <c r="N114" s="97"/>
      <c r="O114" s="98"/>
      <c r="P114" s="97"/>
      <c r="Q114" s="98"/>
      <c r="R114" s="97"/>
      <c r="S114" s="98"/>
      <c r="T114" s="97"/>
      <c r="U114" s="98"/>
      <c r="V114" s="98"/>
      <c r="W114" s="99"/>
      <c r="X114" s="100"/>
      <c r="Y114" s="97"/>
      <c r="Z114" s="98"/>
      <c r="AA114" s="8"/>
      <c r="AB114" s="6"/>
      <c r="AC114" s="114"/>
      <c r="AD114" s="187"/>
      <c r="AE114" s="97"/>
      <c r="AF114" s="103"/>
    </row>
    <row r="115" spans="1:32" x14ac:dyDescent="0.25">
      <c r="A115" s="95"/>
      <c r="B115" s="176">
        <v>560239</v>
      </c>
      <c r="C115" s="96" t="s">
        <v>214</v>
      </c>
      <c r="D115" s="12"/>
      <c r="E115" s="5"/>
      <c r="F115" s="12"/>
      <c r="G115" s="5"/>
      <c r="H115" s="12"/>
      <c r="I115" s="5"/>
      <c r="J115" s="131">
        <v>6373764.3399999999</v>
      </c>
      <c r="K115" s="195">
        <v>519</v>
      </c>
      <c r="L115" s="12"/>
      <c r="M115" s="5"/>
      <c r="N115" s="97"/>
      <c r="O115" s="98"/>
      <c r="P115" s="97"/>
      <c r="Q115" s="98"/>
      <c r="R115" s="97"/>
      <c r="S115" s="98"/>
      <c r="T115" s="97"/>
      <c r="U115" s="98"/>
      <c r="V115" s="98"/>
      <c r="W115" s="99"/>
      <c r="X115" s="100"/>
      <c r="Y115" s="97"/>
      <c r="Z115" s="98"/>
      <c r="AA115" s="8"/>
      <c r="AB115" s="6"/>
      <c r="AC115" s="114"/>
      <c r="AD115" s="187"/>
      <c r="AE115" s="97"/>
      <c r="AF115" s="103"/>
    </row>
    <row r="116" spans="1:32" x14ac:dyDescent="0.25">
      <c r="A116" s="95"/>
      <c r="B116" s="176" t="s">
        <v>253</v>
      </c>
      <c r="C116" s="96" t="s">
        <v>254</v>
      </c>
      <c r="D116" s="12"/>
      <c r="E116" s="5"/>
      <c r="F116" s="12"/>
      <c r="G116" s="5"/>
      <c r="H116" s="12"/>
      <c r="I116" s="5"/>
      <c r="J116" s="12"/>
      <c r="K116" s="5"/>
      <c r="L116" s="12"/>
      <c r="M116" s="5"/>
      <c r="N116" s="97"/>
      <c r="O116" s="98"/>
      <c r="P116" s="97"/>
      <c r="Q116" s="98"/>
      <c r="R116" s="97"/>
      <c r="S116" s="98"/>
      <c r="T116" s="97"/>
      <c r="U116" s="98"/>
      <c r="V116" s="98"/>
      <c r="W116" s="99"/>
      <c r="X116" s="100"/>
      <c r="Y116" s="97"/>
      <c r="Z116" s="98"/>
      <c r="AA116" s="8"/>
      <c r="AB116" s="6"/>
      <c r="AC116" s="114"/>
      <c r="AD116" s="187"/>
      <c r="AE116" s="97"/>
      <c r="AF116" s="103"/>
    </row>
    <row r="117" spans="1:32" x14ac:dyDescent="0.25">
      <c r="A117" s="95"/>
      <c r="B117" s="176" t="s">
        <v>215</v>
      </c>
      <c r="C117" s="96" t="s">
        <v>216</v>
      </c>
      <c r="D117" s="12"/>
      <c r="E117" s="5"/>
      <c r="F117" s="12"/>
      <c r="G117" s="5"/>
      <c r="H117" s="12"/>
      <c r="I117" s="5"/>
      <c r="J117" s="12"/>
      <c r="K117" s="5"/>
      <c r="L117" s="12"/>
      <c r="M117" s="5"/>
      <c r="N117" s="97"/>
      <c r="O117" s="98"/>
      <c r="P117" s="97"/>
      <c r="Q117" s="98"/>
      <c r="R117" s="97"/>
      <c r="S117" s="98"/>
      <c r="T117" s="97"/>
      <c r="U117" s="98"/>
      <c r="V117" s="98"/>
      <c r="W117" s="99"/>
      <c r="X117" s="100"/>
      <c r="Y117" s="97"/>
      <c r="Z117" s="98"/>
      <c r="AA117" s="8"/>
      <c r="AB117" s="6"/>
      <c r="AC117" s="114"/>
      <c r="AD117" s="187"/>
      <c r="AE117" s="97"/>
      <c r="AF117" s="103"/>
    </row>
    <row r="118" spans="1:32" x14ac:dyDescent="0.25">
      <c r="A118" s="95"/>
      <c r="B118" s="176">
        <v>560251</v>
      </c>
      <c r="C118" s="96" t="s">
        <v>217</v>
      </c>
      <c r="D118" s="12"/>
      <c r="E118" s="5"/>
      <c r="F118" s="12"/>
      <c r="G118" s="5"/>
      <c r="H118" s="12"/>
      <c r="I118" s="5"/>
      <c r="J118" s="12"/>
      <c r="K118" s="5"/>
      <c r="L118" s="12"/>
      <c r="M118" s="5"/>
      <c r="N118" s="97"/>
      <c r="O118" s="98"/>
      <c r="P118" s="97"/>
      <c r="Q118" s="98"/>
      <c r="R118" s="97"/>
      <c r="S118" s="98"/>
      <c r="T118" s="97"/>
      <c r="U118" s="98"/>
      <c r="V118" s="98"/>
      <c r="W118" s="99"/>
      <c r="X118" s="100"/>
      <c r="Y118" s="97"/>
      <c r="Z118" s="98"/>
      <c r="AA118" s="8"/>
      <c r="AB118" s="6"/>
      <c r="AC118" s="114"/>
      <c r="AD118" s="187"/>
      <c r="AE118" s="97"/>
      <c r="AF118" s="103"/>
    </row>
    <row r="119" spans="1:32" x14ac:dyDescent="0.25">
      <c r="A119" s="95"/>
      <c r="B119" s="176">
        <v>560254</v>
      </c>
      <c r="C119" s="96" t="s">
        <v>218</v>
      </c>
      <c r="D119" s="12"/>
      <c r="E119" s="5"/>
      <c r="F119" s="12"/>
      <c r="G119" s="5"/>
      <c r="H119" s="12"/>
      <c r="I119" s="5"/>
      <c r="J119" s="12"/>
      <c r="K119" s="5"/>
      <c r="L119" s="12"/>
      <c r="M119" s="5"/>
      <c r="N119" s="97"/>
      <c r="O119" s="98"/>
      <c r="P119" s="97"/>
      <c r="Q119" s="98"/>
      <c r="R119" s="97"/>
      <c r="S119" s="98"/>
      <c r="T119" s="97"/>
      <c r="U119" s="98"/>
      <c r="V119" s="98"/>
      <c r="W119" s="99"/>
      <c r="X119" s="100"/>
      <c r="Y119" s="97"/>
      <c r="Z119" s="98"/>
      <c r="AA119" s="8"/>
      <c r="AB119" s="6"/>
      <c r="AC119" s="114"/>
      <c r="AD119" s="187"/>
      <c r="AE119" s="97"/>
      <c r="AF119" s="103"/>
    </row>
    <row r="120" spans="1:32" x14ac:dyDescent="0.25">
      <c r="A120" s="95"/>
      <c r="B120" s="176">
        <v>560257</v>
      </c>
      <c r="C120" s="96" t="s">
        <v>255</v>
      </c>
      <c r="D120" s="12"/>
      <c r="E120" s="5"/>
      <c r="F120" s="12"/>
      <c r="G120" s="5"/>
      <c r="H120" s="12"/>
      <c r="I120" s="5"/>
      <c r="J120" s="12"/>
      <c r="K120" s="5"/>
      <c r="L120" s="12"/>
      <c r="M120" s="5"/>
      <c r="N120" s="97"/>
      <c r="O120" s="98"/>
      <c r="P120" s="97"/>
      <c r="Q120" s="98"/>
      <c r="R120" s="97"/>
      <c r="S120" s="98"/>
      <c r="T120" s="97"/>
      <c r="U120" s="98"/>
      <c r="V120" s="98"/>
      <c r="W120" s="99"/>
      <c r="X120" s="100"/>
      <c r="Y120" s="97"/>
      <c r="Z120" s="98"/>
      <c r="AA120" s="8"/>
      <c r="AB120" s="6"/>
      <c r="AC120" s="114"/>
      <c r="AD120" s="187"/>
      <c r="AE120" s="97"/>
      <c r="AF120" s="103"/>
    </row>
    <row r="121" spans="1:32" x14ac:dyDescent="0.25">
      <c r="A121" s="95"/>
      <c r="B121" s="176">
        <v>560258</v>
      </c>
      <c r="C121" s="96" t="s">
        <v>219</v>
      </c>
      <c r="D121" s="12"/>
      <c r="E121" s="5"/>
      <c r="F121" s="12"/>
      <c r="G121" s="5"/>
      <c r="H121" s="12"/>
      <c r="I121" s="5"/>
      <c r="J121" s="12"/>
      <c r="K121" s="5"/>
      <c r="L121" s="12"/>
      <c r="M121" s="5"/>
      <c r="N121" s="97"/>
      <c r="O121" s="98"/>
      <c r="P121" s="97"/>
      <c r="Q121" s="98"/>
      <c r="R121" s="97"/>
      <c r="S121" s="98"/>
      <c r="T121" s="97"/>
      <c r="U121" s="98"/>
      <c r="V121" s="98"/>
      <c r="W121" s="99"/>
      <c r="X121" s="100"/>
      <c r="Y121" s="97"/>
      <c r="Z121" s="98"/>
      <c r="AA121" s="8"/>
      <c r="AB121" s="6"/>
      <c r="AC121" s="114"/>
      <c r="AD121" s="187"/>
      <c r="AE121" s="97"/>
      <c r="AF121" s="103"/>
    </row>
    <row r="122" spans="1:32" ht="30" x14ac:dyDescent="0.25">
      <c r="A122" s="95"/>
      <c r="B122" s="176">
        <v>560260</v>
      </c>
      <c r="C122" s="96" t="s">
        <v>220</v>
      </c>
      <c r="D122" s="12"/>
      <c r="E122" s="5"/>
      <c r="F122" s="12"/>
      <c r="G122" s="5"/>
      <c r="H122" s="12"/>
      <c r="I122" s="5"/>
      <c r="J122" s="12"/>
      <c r="K122" s="5"/>
      <c r="L122" s="12"/>
      <c r="M122" s="5"/>
      <c r="N122" s="97"/>
      <c r="O122" s="98"/>
      <c r="P122" s="97"/>
      <c r="Q122" s="98"/>
      <c r="R122" s="97"/>
      <c r="S122" s="98"/>
      <c r="T122" s="97"/>
      <c r="U122" s="98"/>
      <c r="V122" s="98"/>
      <c r="W122" s="99"/>
      <c r="X122" s="100"/>
      <c r="Y122" s="97"/>
      <c r="Z122" s="98"/>
      <c r="AA122" s="8"/>
      <c r="AB122" s="6"/>
      <c r="AC122" s="114"/>
      <c r="AD122" s="187"/>
      <c r="AE122" s="97"/>
      <c r="AF122" s="103"/>
    </row>
    <row r="123" spans="1:32" x14ac:dyDescent="0.25">
      <c r="A123" s="95"/>
      <c r="B123" s="176">
        <v>560277</v>
      </c>
      <c r="C123" s="96" t="s">
        <v>221</v>
      </c>
      <c r="D123" s="12"/>
      <c r="E123" s="5"/>
      <c r="F123" s="12"/>
      <c r="G123" s="5"/>
      <c r="H123" s="12"/>
      <c r="I123" s="5"/>
      <c r="J123" s="12"/>
      <c r="K123" s="5"/>
      <c r="L123" s="12"/>
      <c r="M123" s="5"/>
      <c r="N123" s="97"/>
      <c r="O123" s="98"/>
      <c r="P123" s="97"/>
      <c r="Q123" s="98"/>
      <c r="R123" s="97"/>
      <c r="S123" s="98"/>
      <c r="T123" s="97"/>
      <c r="U123" s="98"/>
      <c r="V123" s="98"/>
      <c r="W123" s="99"/>
      <c r="X123" s="100"/>
      <c r="Y123" s="97"/>
      <c r="Z123" s="98"/>
      <c r="AA123" s="8"/>
      <c r="AB123" s="6"/>
      <c r="AC123" s="114"/>
      <c r="AD123" s="187"/>
      <c r="AE123" s="97"/>
      <c r="AF123" s="103"/>
    </row>
    <row r="124" spans="1:32" x14ac:dyDescent="0.25">
      <c r="A124" s="95"/>
      <c r="B124" s="176">
        <v>560279</v>
      </c>
      <c r="C124" s="96" t="s">
        <v>222</v>
      </c>
      <c r="D124" s="12"/>
      <c r="E124" s="5"/>
      <c r="F124" s="12"/>
      <c r="G124" s="5"/>
      <c r="H124" s="12"/>
      <c r="I124" s="5"/>
      <c r="J124" s="12"/>
      <c r="K124" s="5"/>
      <c r="L124" s="12"/>
      <c r="M124" s="5"/>
      <c r="N124" s="97"/>
      <c r="O124" s="98"/>
      <c r="P124" s="97"/>
      <c r="Q124" s="98"/>
      <c r="R124" s="97"/>
      <c r="S124" s="98"/>
      <c r="T124" s="97"/>
      <c r="U124" s="98"/>
      <c r="V124" s="98"/>
      <c r="W124" s="99"/>
      <c r="X124" s="100"/>
      <c r="Y124" s="97"/>
      <c r="Z124" s="98"/>
      <c r="AA124" s="8"/>
      <c r="AB124" s="6"/>
      <c r="AC124" s="114"/>
      <c r="AD124" s="187"/>
      <c r="AE124" s="97"/>
      <c r="AF124" s="103"/>
    </row>
    <row r="125" spans="1:32" ht="30" x14ac:dyDescent="0.25">
      <c r="A125" s="101"/>
      <c r="B125" s="179">
        <v>560283</v>
      </c>
      <c r="C125" s="96" t="s">
        <v>62</v>
      </c>
      <c r="D125" s="12"/>
      <c r="E125" s="5"/>
      <c r="F125" s="12"/>
      <c r="G125" s="5"/>
      <c r="H125" s="12"/>
      <c r="I125" s="5"/>
      <c r="J125" s="12"/>
      <c r="K125" s="5"/>
      <c r="L125" s="12"/>
      <c r="M125" s="5"/>
      <c r="N125" s="173">
        <v>18068763.559999999</v>
      </c>
      <c r="O125" s="174">
        <v>7024</v>
      </c>
      <c r="P125" s="173">
        <v>3715700.41</v>
      </c>
      <c r="Q125" s="174">
        <v>3987</v>
      </c>
      <c r="R125" s="173">
        <v>1196108.54</v>
      </c>
      <c r="S125" s="174">
        <v>1559</v>
      </c>
      <c r="T125" s="173">
        <v>20592460.850000001</v>
      </c>
      <c r="U125" s="98">
        <v>6713</v>
      </c>
      <c r="V125" s="174">
        <v>13489</v>
      </c>
      <c r="W125" s="173">
        <v>1244549.57</v>
      </c>
      <c r="X125" s="174">
        <v>1200</v>
      </c>
      <c r="Y125" s="159">
        <v>4784058.01</v>
      </c>
      <c r="Z125" s="183">
        <v>4422</v>
      </c>
      <c r="AA125" s="132">
        <v>12047514.060000001</v>
      </c>
      <c r="AB125" s="202">
        <v>14136</v>
      </c>
      <c r="AC125" s="114"/>
      <c r="AD125" s="187"/>
      <c r="AE125" s="97"/>
      <c r="AF125" s="103"/>
    </row>
    <row r="126" spans="1:32" x14ac:dyDescent="0.25">
      <c r="A126" s="95"/>
      <c r="B126" s="176">
        <v>560284</v>
      </c>
      <c r="C126" s="96" t="s">
        <v>223</v>
      </c>
      <c r="D126" s="12"/>
      <c r="E126" s="5"/>
      <c r="F126" s="12"/>
      <c r="G126" s="5"/>
      <c r="H126" s="12"/>
      <c r="I126" s="5"/>
      <c r="J126" s="12"/>
      <c r="K126" s="5"/>
      <c r="L126" s="12"/>
      <c r="M126" s="5"/>
      <c r="N126" s="97"/>
      <c r="O126" s="98"/>
      <c r="P126" s="97"/>
      <c r="Q126" s="98"/>
      <c r="R126" s="97"/>
      <c r="S126" s="98"/>
      <c r="T126" s="97"/>
      <c r="U126" s="98"/>
      <c r="V126" s="98"/>
      <c r="W126" s="99"/>
      <c r="X126" s="100"/>
      <c r="Y126" s="97"/>
      <c r="Z126" s="98"/>
      <c r="AA126" s="8"/>
      <c r="AB126" s="6"/>
      <c r="AC126" s="114"/>
      <c r="AD126" s="187"/>
      <c r="AE126" s="97"/>
      <c r="AF126" s="103"/>
    </row>
    <row r="127" spans="1:32" ht="45" x14ac:dyDescent="0.25">
      <c r="A127" s="95"/>
      <c r="B127" s="176">
        <v>560285</v>
      </c>
      <c r="C127" s="96" t="s">
        <v>224</v>
      </c>
      <c r="D127" s="12"/>
      <c r="E127" s="5"/>
      <c r="F127" s="12"/>
      <c r="G127" s="5"/>
      <c r="H127" s="12"/>
      <c r="I127" s="5"/>
      <c r="J127" s="12"/>
      <c r="K127" s="5"/>
      <c r="L127" s="12"/>
      <c r="M127" s="5"/>
      <c r="N127" s="97"/>
      <c r="O127" s="98"/>
      <c r="P127" s="97"/>
      <c r="Q127" s="98"/>
      <c r="R127" s="97"/>
      <c r="S127" s="98"/>
      <c r="T127" s="97"/>
      <c r="U127" s="98"/>
      <c r="V127" s="98"/>
      <c r="W127" s="99"/>
      <c r="X127" s="100"/>
      <c r="Y127" s="97"/>
      <c r="Z127" s="98"/>
      <c r="AA127" s="8"/>
      <c r="AB127" s="6"/>
      <c r="AC127" s="114"/>
      <c r="AD127" s="187"/>
      <c r="AE127" s="97"/>
      <c r="AF127" s="103"/>
    </row>
    <row r="128" spans="1:32" x14ac:dyDescent="0.25">
      <c r="A128" s="95"/>
      <c r="B128" s="176">
        <v>560318</v>
      </c>
      <c r="C128" s="96" t="s">
        <v>225</v>
      </c>
      <c r="D128" s="12"/>
      <c r="E128" s="5"/>
      <c r="F128" s="12"/>
      <c r="G128" s="5"/>
      <c r="H128" s="12"/>
      <c r="I128" s="5"/>
      <c r="J128" s="12"/>
      <c r="K128" s="5"/>
      <c r="L128" s="12"/>
      <c r="M128" s="5"/>
      <c r="N128" s="97"/>
      <c r="O128" s="98"/>
      <c r="P128" s="97"/>
      <c r="Q128" s="98"/>
      <c r="R128" s="97"/>
      <c r="S128" s="98"/>
      <c r="T128" s="97"/>
      <c r="U128" s="98"/>
      <c r="V128" s="98"/>
      <c r="W128" s="99"/>
      <c r="X128" s="100"/>
      <c r="Y128" s="97"/>
      <c r="Z128" s="98"/>
      <c r="AA128" s="8"/>
      <c r="AB128" s="6"/>
      <c r="AC128" s="114"/>
      <c r="AD128" s="187"/>
      <c r="AE128" s="97"/>
      <c r="AF128" s="103"/>
    </row>
    <row r="129" spans="1:33" x14ac:dyDescent="0.25">
      <c r="A129" s="95"/>
      <c r="B129" s="176">
        <v>560319</v>
      </c>
      <c r="C129" s="96" t="s">
        <v>226</v>
      </c>
      <c r="D129" s="12"/>
      <c r="E129" s="5"/>
      <c r="F129" s="12"/>
      <c r="G129" s="5"/>
      <c r="H129" s="12"/>
      <c r="I129" s="5"/>
      <c r="J129" s="12"/>
      <c r="K129" s="5"/>
      <c r="L129" s="12"/>
      <c r="M129" s="5"/>
      <c r="N129" s="97"/>
      <c r="O129" s="98"/>
      <c r="P129" s="97"/>
      <c r="Q129" s="98"/>
      <c r="R129" s="97"/>
      <c r="S129" s="98"/>
      <c r="T129" s="97"/>
      <c r="U129" s="98"/>
      <c r="V129" s="98"/>
      <c r="W129" s="99"/>
      <c r="X129" s="100"/>
      <c r="Y129" s="97"/>
      <c r="Z129" s="98"/>
      <c r="AA129" s="8"/>
      <c r="AB129" s="6"/>
      <c r="AC129" s="114"/>
      <c r="AD129" s="187"/>
      <c r="AE129" s="97"/>
      <c r="AF129" s="103"/>
    </row>
    <row r="130" spans="1:33" x14ac:dyDescent="0.25">
      <c r="A130" s="95"/>
      <c r="B130" s="176">
        <v>560320</v>
      </c>
      <c r="C130" s="96" t="s">
        <v>227</v>
      </c>
      <c r="D130" s="12"/>
      <c r="E130" s="5"/>
      <c r="F130" s="12"/>
      <c r="G130" s="5"/>
      <c r="H130" s="12"/>
      <c r="I130" s="5"/>
      <c r="J130" s="12"/>
      <c r="K130" s="5"/>
      <c r="L130" s="12"/>
      <c r="M130" s="5"/>
      <c r="N130" s="97"/>
      <c r="O130" s="98"/>
      <c r="P130" s="97"/>
      <c r="Q130" s="98"/>
      <c r="R130" s="97"/>
      <c r="S130" s="98"/>
      <c r="T130" s="97"/>
      <c r="U130" s="98"/>
      <c r="V130" s="98"/>
      <c r="W130" s="99"/>
      <c r="X130" s="100"/>
      <c r="Y130" s="97"/>
      <c r="Z130" s="98"/>
      <c r="AA130" s="8"/>
      <c r="AB130" s="6"/>
      <c r="AC130" s="114"/>
      <c r="AD130" s="187"/>
      <c r="AE130" s="97"/>
      <c r="AF130" s="103"/>
    </row>
    <row r="131" spans="1:33" x14ac:dyDescent="0.25">
      <c r="A131" s="95"/>
      <c r="B131" s="176">
        <v>560321</v>
      </c>
      <c r="C131" s="96" t="s">
        <v>228</v>
      </c>
      <c r="D131" s="12"/>
      <c r="E131" s="5"/>
      <c r="F131" s="12"/>
      <c r="G131" s="5"/>
      <c r="H131" s="12"/>
      <c r="I131" s="5"/>
      <c r="J131" s="12"/>
      <c r="K131" s="5"/>
      <c r="L131" s="12"/>
      <c r="M131" s="5"/>
      <c r="N131" s="97"/>
      <c r="O131" s="98"/>
      <c r="P131" s="97"/>
      <c r="Q131" s="98"/>
      <c r="R131" s="97"/>
      <c r="S131" s="98"/>
      <c r="T131" s="97"/>
      <c r="U131" s="98"/>
      <c r="V131" s="98"/>
      <c r="W131" s="99"/>
      <c r="X131" s="100"/>
      <c r="Y131" s="97"/>
      <c r="Z131" s="98"/>
      <c r="AA131" s="8"/>
      <c r="AB131" s="6"/>
      <c r="AC131" s="114"/>
      <c r="AD131" s="187"/>
      <c r="AE131" s="97"/>
      <c r="AF131" s="103"/>
    </row>
    <row r="132" spans="1:33" x14ac:dyDescent="0.25">
      <c r="A132" s="95"/>
      <c r="B132" s="176">
        <v>560322</v>
      </c>
      <c r="C132" s="96" t="s">
        <v>229</v>
      </c>
      <c r="D132" s="12"/>
      <c r="E132" s="5"/>
      <c r="F132" s="12"/>
      <c r="G132" s="5"/>
      <c r="H132" s="12"/>
      <c r="I132" s="5"/>
      <c r="J132" s="12"/>
      <c r="K132" s="5"/>
      <c r="L132" s="12"/>
      <c r="M132" s="5"/>
      <c r="N132" s="97"/>
      <c r="O132" s="98"/>
      <c r="P132" s="97"/>
      <c r="Q132" s="98"/>
      <c r="R132" s="97"/>
      <c r="S132" s="98"/>
      <c r="T132" s="97"/>
      <c r="U132" s="98"/>
      <c r="V132" s="98"/>
      <c r="W132" s="99"/>
      <c r="X132" s="100"/>
      <c r="Y132" s="97"/>
      <c r="Z132" s="98"/>
      <c r="AA132" s="8"/>
      <c r="AB132" s="6"/>
      <c r="AC132" s="114"/>
      <c r="AD132" s="187"/>
      <c r="AE132" s="97"/>
      <c r="AF132" s="103"/>
    </row>
    <row r="133" spans="1:33" x14ac:dyDescent="0.25">
      <c r="A133" s="95"/>
      <c r="B133" s="176">
        <v>560323</v>
      </c>
      <c r="C133" s="96" t="s">
        <v>256</v>
      </c>
      <c r="D133" s="12"/>
      <c r="E133" s="5"/>
      <c r="F133" s="12"/>
      <c r="G133" s="5"/>
      <c r="H133" s="12"/>
      <c r="I133" s="5"/>
      <c r="J133" s="12"/>
      <c r="K133" s="5"/>
      <c r="L133" s="12"/>
      <c r="M133" s="5"/>
      <c r="N133" s="97"/>
      <c r="O133" s="98"/>
      <c r="P133" s="97"/>
      <c r="Q133" s="98"/>
      <c r="R133" s="97"/>
      <c r="S133" s="98"/>
      <c r="T133" s="97"/>
      <c r="U133" s="98"/>
      <c r="V133" s="98"/>
      <c r="W133" s="99"/>
      <c r="X133" s="100"/>
      <c r="Y133" s="97"/>
      <c r="Z133" s="98"/>
      <c r="AA133" s="8"/>
      <c r="AB133" s="6"/>
      <c r="AC133" s="114"/>
      <c r="AD133" s="187"/>
      <c r="AE133" s="97"/>
      <c r="AF133" s="103"/>
    </row>
    <row r="134" spans="1:33" ht="18" customHeight="1" x14ac:dyDescent="0.25">
      <c r="A134" s="95"/>
      <c r="B134" s="176">
        <v>560324</v>
      </c>
      <c r="C134" s="96" t="s">
        <v>230</v>
      </c>
      <c r="D134" s="12"/>
      <c r="E134" s="5"/>
      <c r="F134" s="12"/>
      <c r="G134" s="5"/>
      <c r="H134" s="12"/>
      <c r="I134" s="5"/>
      <c r="J134" s="12"/>
      <c r="K134" s="5"/>
      <c r="L134" s="12"/>
      <c r="M134" s="5"/>
      <c r="N134" s="97"/>
      <c r="O134" s="98"/>
      <c r="P134" s="97"/>
      <c r="Q134" s="98"/>
      <c r="R134" s="97"/>
      <c r="S134" s="98"/>
      <c r="T134" s="97"/>
      <c r="U134" s="98"/>
      <c r="V134" s="98"/>
      <c r="W134" s="99"/>
      <c r="X134" s="100"/>
      <c r="Y134" s="97"/>
      <c r="Z134" s="98"/>
      <c r="AA134" s="8"/>
      <c r="AB134" s="6"/>
      <c r="AC134" s="114"/>
      <c r="AD134" s="187"/>
      <c r="AE134" s="97"/>
      <c r="AF134" s="103"/>
    </row>
    <row r="135" spans="1:33" ht="18" customHeight="1" x14ac:dyDescent="0.25">
      <c r="A135" s="101"/>
      <c r="B135" s="176">
        <v>560326</v>
      </c>
      <c r="C135" s="194" t="s">
        <v>430</v>
      </c>
      <c r="D135" s="12"/>
      <c r="E135" s="5"/>
      <c r="F135" s="12"/>
      <c r="G135" s="5"/>
      <c r="H135" s="12"/>
      <c r="I135" s="5"/>
      <c r="J135" s="12"/>
      <c r="K135" s="5"/>
      <c r="L135" s="12"/>
      <c r="M135" s="5"/>
      <c r="N135" s="97"/>
      <c r="O135" s="98"/>
      <c r="P135" s="97"/>
      <c r="Q135" s="98"/>
      <c r="R135" s="97"/>
      <c r="S135" s="98"/>
      <c r="T135" s="97"/>
      <c r="U135" s="98"/>
      <c r="V135" s="98"/>
      <c r="W135" s="99"/>
      <c r="X135" s="100"/>
      <c r="Y135" s="97"/>
      <c r="Z135" s="98"/>
      <c r="AA135" s="8"/>
      <c r="AB135" s="6"/>
      <c r="AC135" s="114">
        <v>399617333</v>
      </c>
      <c r="AD135" s="187">
        <v>110249</v>
      </c>
      <c r="AE135" s="97"/>
      <c r="AF135" s="103"/>
    </row>
    <row r="136" spans="1:33" s="105" customFormat="1" ht="18" customHeight="1" x14ac:dyDescent="0.2">
      <c r="A136" s="152"/>
      <c r="B136" s="180" t="s">
        <v>2</v>
      </c>
      <c r="C136" s="153"/>
      <c r="D136" s="13">
        <v>52335653.560000002</v>
      </c>
      <c r="E136" s="9">
        <v>92841</v>
      </c>
      <c r="F136" s="13">
        <v>198078658.47999999</v>
      </c>
      <c r="G136" s="9">
        <v>89338</v>
      </c>
      <c r="H136" s="13"/>
      <c r="I136" s="9"/>
      <c r="J136" s="13">
        <v>63204.62</v>
      </c>
      <c r="K136" s="9">
        <v>18</v>
      </c>
      <c r="L136" s="13"/>
      <c r="M136" s="9"/>
      <c r="N136" s="154"/>
      <c r="O136" s="106"/>
      <c r="P136" s="154"/>
      <c r="Q136" s="106"/>
      <c r="R136" s="154"/>
      <c r="S136" s="106"/>
      <c r="T136" s="154"/>
      <c r="U136" s="106"/>
      <c r="V136" s="106"/>
      <c r="W136" s="155"/>
      <c r="X136" s="156"/>
      <c r="Y136" s="154"/>
      <c r="Z136" s="106"/>
      <c r="AA136" s="157"/>
      <c r="AB136" s="22"/>
      <c r="AC136" s="158">
        <v>35041663.340000004</v>
      </c>
      <c r="AD136" s="188">
        <v>10500</v>
      </c>
      <c r="AE136" s="154"/>
      <c r="AF136" s="189"/>
      <c r="AG136" s="204">
        <f>D136+F136+H136+J136+L136+N136+P136+R136+T136+W136+Y136+AA136+AC136+AE136</f>
        <v>285519180</v>
      </c>
    </row>
    <row r="137" spans="1:33" s="105" customFormat="1" x14ac:dyDescent="0.25">
      <c r="B137" s="277" t="s">
        <v>111</v>
      </c>
      <c r="C137" s="278"/>
      <c r="D137" s="131">
        <f>SUM(D4:D136)</f>
        <v>234943915.28999999</v>
      </c>
      <c r="E137" s="18">
        <f>SUM(E4:E136)</f>
        <v>325994</v>
      </c>
      <c r="F137" s="131">
        <f t="shared" ref="F137:AF137" si="0">SUM(F4:F136)</f>
        <v>292337878.5</v>
      </c>
      <c r="G137" s="18">
        <f t="shared" si="0"/>
        <v>135409</v>
      </c>
      <c r="H137" s="131">
        <f t="shared" si="0"/>
        <v>135598933.53999999</v>
      </c>
      <c r="I137" s="5">
        <f t="shared" si="0"/>
        <v>65765</v>
      </c>
      <c r="J137" s="131">
        <f t="shared" si="0"/>
        <v>126631000</v>
      </c>
      <c r="K137" s="5">
        <f t="shared" si="0"/>
        <v>12957</v>
      </c>
      <c r="L137" s="131">
        <f t="shared" si="0"/>
        <v>575938531.42999995</v>
      </c>
      <c r="M137" s="18">
        <f t="shared" si="0"/>
        <v>7168</v>
      </c>
      <c r="N137" s="130">
        <f t="shared" si="0"/>
        <v>1458289662.0699999</v>
      </c>
      <c r="O137" s="182">
        <f t="shared" si="0"/>
        <v>546398</v>
      </c>
      <c r="P137" s="130">
        <f t="shared" si="0"/>
        <v>107215952.19</v>
      </c>
      <c r="Q137" s="106">
        <f t="shared" si="0"/>
        <v>129056</v>
      </c>
      <c r="R137" s="130">
        <f t="shared" si="0"/>
        <v>83476102.629999995</v>
      </c>
      <c r="S137" s="106">
        <f t="shared" si="0"/>
        <v>152768</v>
      </c>
      <c r="T137" s="130">
        <f t="shared" si="0"/>
        <v>958035669.69000006</v>
      </c>
      <c r="U137" s="106">
        <f t="shared" si="0"/>
        <v>394976</v>
      </c>
      <c r="V137" s="106">
        <f t="shared" si="0"/>
        <v>514960</v>
      </c>
      <c r="W137" s="130">
        <f t="shared" si="0"/>
        <v>95773639.420000002</v>
      </c>
      <c r="X137" s="106">
        <f t="shared" si="0"/>
        <v>92633</v>
      </c>
      <c r="Y137" s="130">
        <f t="shared" si="0"/>
        <v>510164972.95999998</v>
      </c>
      <c r="Z137" s="106">
        <f t="shared" si="0"/>
        <v>492308</v>
      </c>
      <c r="AA137" s="159">
        <f>SUM(AA4:AA136)</f>
        <v>852591520.60000002</v>
      </c>
      <c r="AB137" s="187">
        <f t="shared" si="0"/>
        <v>1052011</v>
      </c>
      <c r="AC137" s="159">
        <f>SUM(AC4:AC136)</f>
        <v>2063133650</v>
      </c>
      <c r="AD137" s="187">
        <f t="shared" si="0"/>
        <v>564969</v>
      </c>
      <c r="AE137" s="191">
        <f t="shared" si="0"/>
        <v>4517432.5</v>
      </c>
      <c r="AF137" s="187">
        <f t="shared" si="0"/>
        <v>3537</v>
      </c>
    </row>
    <row r="138" spans="1:33" x14ac:dyDescent="0.25">
      <c r="D138" s="10">
        <f>D137-D136</f>
        <v>182608261.72999999</v>
      </c>
      <c r="E138" s="134">
        <f>E137-E136</f>
        <v>233153</v>
      </c>
      <c r="F138" s="10">
        <f t="shared" ref="F138:AF138" si="1">F137-F136</f>
        <v>94259220.019999996</v>
      </c>
      <c r="G138" s="134">
        <f t="shared" si="1"/>
        <v>46071</v>
      </c>
      <c r="H138" s="10">
        <f t="shared" si="1"/>
        <v>135598933.53999999</v>
      </c>
      <c r="I138" s="134">
        <f t="shared" si="1"/>
        <v>65765</v>
      </c>
      <c r="J138" s="10">
        <f t="shared" si="1"/>
        <v>126567795.38</v>
      </c>
      <c r="K138" s="134">
        <f t="shared" si="1"/>
        <v>12939</v>
      </c>
      <c r="L138" s="10">
        <f t="shared" si="1"/>
        <v>575938531.42999995</v>
      </c>
      <c r="M138" s="134">
        <f t="shared" si="1"/>
        <v>7168</v>
      </c>
      <c r="N138" s="10">
        <f t="shared" si="1"/>
        <v>1458289662.0699999</v>
      </c>
      <c r="O138" s="134">
        <f t="shared" si="1"/>
        <v>546398</v>
      </c>
      <c r="P138" s="10">
        <f t="shared" si="1"/>
        <v>107215952.19</v>
      </c>
      <c r="Q138" s="134">
        <f t="shared" si="1"/>
        <v>129056</v>
      </c>
      <c r="R138" s="10">
        <f t="shared" si="1"/>
        <v>83476102.629999995</v>
      </c>
      <c r="S138" s="134">
        <f t="shared" si="1"/>
        <v>152768</v>
      </c>
      <c r="T138" s="10">
        <f t="shared" si="1"/>
        <v>958035669.69000006</v>
      </c>
      <c r="U138" s="134">
        <f t="shared" si="1"/>
        <v>394976</v>
      </c>
      <c r="V138" s="134">
        <f t="shared" si="1"/>
        <v>514960</v>
      </c>
      <c r="W138" s="10">
        <f t="shared" si="1"/>
        <v>95773639.420000002</v>
      </c>
      <c r="X138" s="134">
        <f t="shared" si="1"/>
        <v>92633</v>
      </c>
      <c r="Y138" s="10">
        <f t="shared" si="1"/>
        <v>510164972.95999998</v>
      </c>
      <c r="Z138" s="134">
        <f t="shared" si="1"/>
        <v>492308</v>
      </c>
      <c r="AA138" s="10">
        <f t="shared" si="1"/>
        <v>852591520.60000002</v>
      </c>
      <c r="AB138" s="134">
        <f t="shared" si="1"/>
        <v>1052011</v>
      </c>
      <c r="AC138" s="10">
        <f t="shared" si="1"/>
        <v>2028091986.6600001</v>
      </c>
      <c r="AD138" s="134">
        <f t="shared" si="1"/>
        <v>554469</v>
      </c>
      <c r="AE138" s="10">
        <f t="shared" si="1"/>
        <v>4517432.5</v>
      </c>
      <c r="AF138" s="134">
        <f t="shared" si="1"/>
        <v>3537</v>
      </c>
    </row>
    <row r="140" spans="1:33" x14ac:dyDescent="0.25">
      <c r="Z140" s="109"/>
    </row>
    <row r="141" spans="1:33" x14ac:dyDescent="0.25">
      <c r="Z141" s="92"/>
    </row>
  </sheetData>
  <mergeCells count="18">
    <mergeCell ref="AE2:AF2"/>
    <mergeCell ref="B137:C137"/>
    <mergeCell ref="B2:B3"/>
    <mergeCell ref="C2:C3"/>
    <mergeCell ref="N2:O2"/>
    <mergeCell ref="P2:Q2"/>
    <mergeCell ref="AC2:AD2"/>
    <mergeCell ref="C1:W1"/>
    <mergeCell ref="AA2:AB2"/>
    <mergeCell ref="D2:E2"/>
    <mergeCell ref="F2:G2"/>
    <mergeCell ref="H2:I2"/>
    <mergeCell ref="J2:K2"/>
    <mergeCell ref="L2:M2"/>
    <mergeCell ref="Y2:Z2"/>
    <mergeCell ref="R2:S2"/>
    <mergeCell ref="T2:V2"/>
    <mergeCell ref="W2:X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 1.6  Виды помощи</vt:lpstr>
      <vt:lpstr>прил 1.5 ВМП</vt:lpstr>
      <vt:lpstr>прил 1.4 КС</vt:lpstr>
      <vt:lpstr>прил 1.3 ДС</vt:lpstr>
      <vt:lpstr>прил 1.2 ДИ</vt:lpstr>
      <vt:lpstr>прил 1.1 АПП</vt:lpstr>
      <vt:lpstr>'прил 1.1 АПП'!Область_печати</vt:lpstr>
      <vt:lpstr>'прил 1.5 ВМП'!Область_печати</vt:lpstr>
      <vt:lpstr>'прил 1.6  Виды помощи'!Область_печати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С. Попова</dc:creator>
  <cp:lastModifiedBy>Галина Б. Шумяцкая</cp:lastModifiedBy>
  <cp:lastPrinted>2023-02-06T09:40:04Z</cp:lastPrinted>
  <dcterms:created xsi:type="dcterms:W3CDTF">2022-12-05T05:50:29Z</dcterms:created>
  <dcterms:modified xsi:type="dcterms:W3CDTF">2024-02-01T12:06:40Z</dcterms:modified>
</cp:coreProperties>
</file>